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23475" windowHeight="92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Položky!$A$1:$G$52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51" i="3"/>
  <c r="BD51"/>
  <c r="BC51"/>
  <c r="BB51"/>
  <c r="G51"/>
  <c r="BA51" s="1"/>
  <c r="BE50"/>
  <c r="BD50"/>
  <c r="BC50"/>
  <c r="BB50"/>
  <c r="BA50"/>
  <c r="G50"/>
  <c r="BE49"/>
  <c r="BD49"/>
  <c r="BC49"/>
  <c r="BB49"/>
  <c r="G49"/>
  <c r="BA49" s="1"/>
  <c r="BE48"/>
  <c r="BD48"/>
  <c r="BC48"/>
  <c r="BB48"/>
  <c r="BA48"/>
  <c r="G48"/>
  <c r="BE47"/>
  <c r="BD47"/>
  <c r="BC47"/>
  <c r="BB47"/>
  <c r="G47"/>
  <c r="BA47" s="1"/>
  <c r="BE46"/>
  <c r="BE52" s="1"/>
  <c r="I13" i="2" s="1"/>
  <c r="BD46" i="3"/>
  <c r="BC46"/>
  <c r="BB46"/>
  <c r="BA46"/>
  <c r="G46"/>
  <c r="BE45"/>
  <c r="BD45"/>
  <c r="BC45"/>
  <c r="BB45"/>
  <c r="G45"/>
  <c r="BA45" s="1"/>
  <c r="BE44"/>
  <c r="BD44"/>
  <c r="BC44"/>
  <c r="BB44"/>
  <c r="G44"/>
  <c r="BA44" s="1"/>
  <c r="B13" i="2"/>
  <c r="A13"/>
  <c r="BC52" i="3"/>
  <c r="G13" i="2" s="1"/>
  <c r="C52" i="3"/>
  <c r="BE41"/>
  <c r="BD41"/>
  <c r="BC41"/>
  <c r="BC42" s="1"/>
  <c r="G12" i="2" s="1"/>
  <c r="BB41" i="3"/>
  <c r="BA41"/>
  <c r="G41"/>
  <c r="BE40"/>
  <c r="BE42" s="1"/>
  <c r="I12" i="2" s="1"/>
  <c r="BD40" i="3"/>
  <c r="BC40"/>
  <c r="BA40"/>
  <c r="G40"/>
  <c r="BB40" s="1"/>
  <c r="BE39"/>
  <c r="BD39"/>
  <c r="BC39"/>
  <c r="BB39"/>
  <c r="BB42" s="1"/>
  <c r="F12" i="2" s="1"/>
  <c r="BA39" i="3"/>
  <c r="BA42" s="1"/>
  <c r="E12" i="2" s="1"/>
  <c r="G39" i="3"/>
  <c r="B12" i="2"/>
  <c r="A12"/>
  <c r="C42" i="3"/>
  <c r="BE36"/>
  <c r="BD36"/>
  <c r="BD37" s="1"/>
  <c r="H11" i="2" s="1"/>
  <c r="BC36" i="3"/>
  <c r="BB36"/>
  <c r="BB37" s="1"/>
  <c r="F11" i="2" s="1"/>
  <c r="BA36" i="3"/>
  <c r="BA37" s="1"/>
  <c r="E11" i="2" s="1"/>
  <c r="G36" i="3"/>
  <c r="G37" s="1"/>
  <c r="B11" i="2"/>
  <c r="A11"/>
  <c r="BE37" i="3"/>
  <c r="I11" i="2" s="1"/>
  <c r="BC37" i="3"/>
  <c r="G11" i="2" s="1"/>
  <c r="C37" i="3"/>
  <c r="BE33"/>
  <c r="BD33"/>
  <c r="BC33"/>
  <c r="BB33"/>
  <c r="BA33"/>
  <c r="G33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BA34" s="1"/>
  <c r="E10" i="2" s="1"/>
  <c r="G28" i="3"/>
  <c r="BB28" s="1"/>
  <c r="BE27"/>
  <c r="BD27"/>
  <c r="BC27"/>
  <c r="BB27"/>
  <c r="BA27"/>
  <c r="G27"/>
  <c r="BE26"/>
  <c r="BE34" s="1"/>
  <c r="I10" i="2" s="1"/>
  <c r="BD26" i="3"/>
  <c r="BC26"/>
  <c r="BA26"/>
  <c r="G26"/>
  <c r="BB26" s="1"/>
  <c r="B10" i="2"/>
  <c r="A10"/>
  <c r="BC34" i="3"/>
  <c r="G10" i="2" s="1"/>
  <c r="C34" i="3"/>
  <c r="BE23"/>
  <c r="BD23"/>
  <c r="BC23"/>
  <c r="BA23"/>
  <c r="G23"/>
  <c r="BB23" s="1"/>
  <c r="BE22"/>
  <c r="BE24" s="1"/>
  <c r="I9" i="2" s="1"/>
  <c r="BD22" i="3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8"/>
  <c r="BD18"/>
  <c r="BC18"/>
  <c r="BC24" s="1"/>
  <c r="G9" i="2" s="1"/>
  <c r="BA18" i="3"/>
  <c r="G18"/>
  <c r="B9" i="2"/>
  <c r="A9"/>
  <c r="BA24" i="3"/>
  <c r="E9" i="2" s="1"/>
  <c r="C24" i="3"/>
  <c r="BE15"/>
  <c r="BD15"/>
  <c r="BC15"/>
  <c r="BB15"/>
  <c r="BA15"/>
  <c r="G15"/>
  <c r="BE14"/>
  <c r="BD14"/>
  <c r="BC14"/>
  <c r="BA14"/>
  <c r="G14"/>
  <c r="BB14" s="1"/>
  <c r="BE13"/>
  <c r="BD13"/>
  <c r="BC13"/>
  <c r="BB13"/>
  <c r="BA13"/>
  <c r="G13"/>
  <c r="BE12"/>
  <c r="BD12"/>
  <c r="BC12"/>
  <c r="BA12"/>
  <c r="G12"/>
  <c r="BB12" s="1"/>
  <c r="BE11"/>
  <c r="BD11"/>
  <c r="BC11"/>
  <c r="BC16" s="1"/>
  <c r="G8" i="2" s="1"/>
  <c r="BB11" i="3"/>
  <c r="BA11"/>
  <c r="BA16" s="1"/>
  <c r="E8" i="2" s="1"/>
  <c r="G11" i="3"/>
  <c r="B8" i="2"/>
  <c r="A8"/>
  <c r="BE16" i="3"/>
  <c r="I8" i="2" s="1"/>
  <c r="C16" i="3"/>
  <c r="BE8"/>
  <c r="BD8"/>
  <c r="BD9" s="1"/>
  <c r="H7" i="2" s="1"/>
  <c r="BC8" i="3"/>
  <c r="BC9" s="1"/>
  <c r="G7" i="2" s="1"/>
  <c r="BB8" i="3"/>
  <c r="BB9" s="1"/>
  <c r="F7" i="2" s="1"/>
  <c r="BA8" i="3"/>
  <c r="BA9" s="1"/>
  <c r="E7" i="2" s="1"/>
  <c r="G8" i="3"/>
  <c r="G9" s="1"/>
  <c r="B7" i="2"/>
  <c r="A7"/>
  <c r="BE9" i="3"/>
  <c r="I7" i="2" s="1"/>
  <c r="C9" i="3"/>
  <c r="E4"/>
  <c r="C4"/>
  <c r="F3"/>
  <c r="C3"/>
  <c r="C2" i="2"/>
  <c r="C1"/>
  <c r="C33" i="1"/>
  <c r="F33" s="1"/>
  <c r="C31"/>
  <c r="C9"/>
  <c r="G7"/>
  <c r="D2"/>
  <c r="C2"/>
  <c r="G42" i="3" l="1"/>
  <c r="BD42"/>
  <c r="H12" i="2" s="1"/>
  <c r="BB52" i="3"/>
  <c r="F13" i="2" s="1"/>
  <c r="G24" i="3"/>
  <c r="BD24"/>
  <c r="H9" i="2" s="1"/>
  <c r="BD52" i="3"/>
  <c r="H13" i="2" s="1"/>
  <c r="G16" i="3"/>
  <c r="BD16"/>
  <c r="H8" i="2" s="1"/>
  <c r="BB18" i="3"/>
  <c r="BD34"/>
  <c r="H10" i="2" s="1"/>
  <c r="BB16" i="3"/>
  <c r="F8" i="2" s="1"/>
  <c r="H14"/>
  <c r="C17" i="1" s="1"/>
  <c r="BA52" i="3"/>
  <c r="E13" i="2" s="1"/>
  <c r="E14" s="1"/>
  <c r="I14"/>
  <c r="C21" i="1" s="1"/>
  <c r="BB34" i="3"/>
  <c r="F10" i="2" s="1"/>
  <c r="G14"/>
  <c r="C18" i="1" s="1"/>
  <c r="BB24" i="3"/>
  <c r="F9" i="2" s="1"/>
  <c r="G52" i="3"/>
  <c r="G34"/>
  <c r="F14" i="2" l="1"/>
  <c r="C16" i="1" s="1"/>
  <c r="G26" i="2"/>
  <c r="I26" s="1"/>
  <c r="G22"/>
  <c r="I22" s="1"/>
  <c r="G18" i="1" s="1"/>
  <c r="C15"/>
  <c r="C19" s="1"/>
  <c r="C22" s="1"/>
  <c r="G20" i="2" l="1"/>
  <c r="I20" s="1"/>
  <c r="G16" i="1" s="1"/>
  <c r="G25" i="2"/>
  <c r="I25" s="1"/>
  <c r="G21" i="1" s="1"/>
  <c r="G21" i="2"/>
  <c r="I21" s="1"/>
  <c r="G17" i="1" s="1"/>
  <c r="G19" i="2"/>
  <c r="I19" s="1"/>
  <c r="G23"/>
  <c r="I23" s="1"/>
  <c r="G19" i="1" s="1"/>
  <c r="G24" i="2"/>
  <c r="I24" s="1"/>
  <c r="G20" i="1" s="1"/>
  <c r="G15"/>
  <c r="H27" i="2" l="1"/>
  <c r="G23" i="1" s="1"/>
  <c r="C23" s="1"/>
  <c r="F30" s="1"/>
  <c r="F31" s="1"/>
  <c r="F34" s="1"/>
  <c r="G22" l="1"/>
</calcChain>
</file>

<file path=xl/sharedStrings.xml><?xml version="1.0" encoding="utf-8"?>
<sst xmlns="http://schemas.openxmlformats.org/spreadsheetml/2006/main" count="234" uniqueCount="173">
  <si>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</si>
  <si>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</si>
  <si>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</si>
  <si>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</si>
  <si>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</si>
  <si>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</si>
  <si>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</si>
  <si>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</si>
  <si>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</si>
  <si>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</si>
  <si>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</si>
  <si>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</si>
  <si>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</si>
  <si>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</si>
  <si>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</si>
  <si>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</si>
  <si>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</si>
  <si>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</si>
  <si>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</si>
  <si>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</si>
  <si>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</si>
  <si>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</si>
  <si>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</si>
  <si>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</si>
  <si>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</si>
  <si>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</si>
  <si>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</si>
  <si>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</si>
  <si>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</si>
  <si>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</si>
  <si>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</si>
  <si>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</si>
  <si>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</si>
  <si>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</si>
  <si>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</si>
  <si>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</si>
  <si>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</si>
  <si>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</si>
  <si>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</si>
  <si>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</si>
  <si>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</si>
  <si>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</si>
  <si>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</si>
  <si>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</si>
  <si>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</si>
  <si>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</si>
  <si>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</si>
  <si>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</si>
  <si>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</si>
  <si>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</si>
  <si>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</si>
  <si>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</si>
  <si>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</si>
  <si>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</si>
  <si>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</si>
  <si>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</si>
  <si>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</si>
  <si>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</si>
  <si>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</si>
  <si>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</si>
  <si>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</si>
  <si>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</si>
  <si>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</si>
  <si>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</si>
  <si>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</si>
  <si>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</si>
  <si>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</si>
  <si>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</si>
  <si>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</si>
  <si>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</si>
  <si>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</si>
  <si>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</si>
  <si>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</si>
  <si>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</si>
  <si>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</si>
  <si>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</si>
  <si>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20150713</t>
  </si>
  <si>
    <t>VOŠZ Brno</t>
  </si>
  <si>
    <t>0001</t>
  </si>
  <si>
    <t>ZTI</t>
  </si>
  <si>
    <t>Vytápění</t>
  </si>
  <si>
    <t>731</t>
  </si>
  <si>
    <t>Kotelny</t>
  </si>
  <si>
    <t>731391814R00</t>
  </si>
  <si>
    <t xml:space="preserve">Vypouštění vody ze systému </t>
  </si>
  <si>
    <t>kus</t>
  </si>
  <si>
    <t>733</t>
  </si>
  <si>
    <t>Rozvod potrubí</t>
  </si>
  <si>
    <t>733120815R00</t>
  </si>
  <si>
    <t xml:space="preserve">Demontáž potrubí z hladkých trubek D 38 </t>
  </si>
  <si>
    <t>m</t>
  </si>
  <si>
    <t>733121110P01</t>
  </si>
  <si>
    <t xml:space="preserve">Potrubí hladké bezešvé nízkotlaké DN10 </t>
  </si>
  <si>
    <t>733121115P01</t>
  </si>
  <si>
    <t xml:space="preserve">Potrubí hladké bezešvé nízkotlaké DN38 </t>
  </si>
  <si>
    <t>733123117P01</t>
  </si>
  <si>
    <t xml:space="preserve">Úprava přípojek k OT vč. potrubí DN10/15 </t>
  </si>
  <si>
    <t>998733103R00</t>
  </si>
  <si>
    <t xml:space="preserve">Přesun hmot pro rozvody potrubí, výšky do 24 m </t>
  </si>
  <si>
    <t>t</t>
  </si>
  <si>
    <t>734</t>
  </si>
  <si>
    <t>Armatury</t>
  </si>
  <si>
    <t>734200813R00</t>
  </si>
  <si>
    <t xml:space="preserve">Demontáž armatur s 1závitem do G 6/4 </t>
  </si>
  <si>
    <t>734211113R00</t>
  </si>
  <si>
    <t xml:space="preserve">Ventily odvzdušňovací ot.těles V 4320, G 3/8 </t>
  </si>
  <si>
    <t>734221602R00</t>
  </si>
  <si>
    <t xml:space="preserve">Ventily termostat.bez hlavice RDV 80 přímé, G 1/2 </t>
  </si>
  <si>
    <t>734221672P01</t>
  </si>
  <si>
    <t>Hlavice ovládání ventilů termostat. RD 80 R hlavice Heimeier vč. regulace</t>
  </si>
  <si>
    <t>734261712P01</t>
  </si>
  <si>
    <t xml:space="preserve">Regul šroubení přímé DN10-15 -výpust </t>
  </si>
  <si>
    <t>998734103R00</t>
  </si>
  <si>
    <t xml:space="preserve">Přesun hmot pro armatury, výšky do 24 m </t>
  </si>
  <si>
    <t>735</t>
  </si>
  <si>
    <t>Otopná tělesa</t>
  </si>
  <si>
    <t>735111810R00</t>
  </si>
  <si>
    <t xml:space="preserve">Demontáž těles otopných litinových článkových </t>
  </si>
  <si>
    <t>m2</t>
  </si>
  <si>
    <t>735118110P01</t>
  </si>
  <si>
    <t xml:space="preserve">Tlaková zkouška </t>
  </si>
  <si>
    <t>soubor</t>
  </si>
  <si>
    <t>735156562R00</t>
  </si>
  <si>
    <t xml:space="preserve">Otopná tělesa panelová Radik Klasik 21  600/ 600 </t>
  </si>
  <si>
    <t>735156565R00</t>
  </si>
  <si>
    <t xml:space="preserve">Otopná tělesa panelová Radik Klasik 21  600/ 900 </t>
  </si>
  <si>
    <t>735191800P01</t>
  </si>
  <si>
    <t xml:space="preserve">Montáž konzol a držáků </t>
  </si>
  <si>
    <t>735192911P01</t>
  </si>
  <si>
    <t xml:space="preserve">Zpětná montáž otop.těles litinových čl. </t>
  </si>
  <si>
    <t>735291800R00</t>
  </si>
  <si>
    <t xml:space="preserve">Demontáž konzol otopných těles do odpadu </t>
  </si>
  <si>
    <t>998735103R00</t>
  </si>
  <si>
    <t xml:space="preserve">Přesun hmot pro otopná tělesa, výšky do 24 m </t>
  </si>
  <si>
    <t>767</t>
  </si>
  <si>
    <t>Konstrukce zámečnické</t>
  </si>
  <si>
    <t>767657521R00</t>
  </si>
  <si>
    <t xml:space="preserve">D+M protipožárních uzávěrů potrubí </t>
  </si>
  <si>
    <t>783</t>
  </si>
  <si>
    <t>Nátěry</t>
  </si>
  <si>
    <t>783324240R00</t>
  </si>
  <si>
    <t xml:space="preserve">Nátěr syntetický litin. radiátorů Z +2x + 1x email </t>
  </si>
  <si>
    <t>783424340R00</t>
  </si>
  <si>
    <t xml:space="preserve">Nátěr syntet. potrubí do DN 50 mm  Z+2x +1x email </t>
  </si>
  <si>
    <t>783903811R00</t>
  </si>
  <si>
    <t xml:space="preserve">Odmaštění chemickými rozpouštědly 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</si>
  <si>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</si>
  <si>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</si>
  <si>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</si>
  <si>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</si>
  <si>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</si>
  <si>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</si>
  <si>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</si>
  <si>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</si>
  <si>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</si>
  <si>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</si>
  <si>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</si>
  <si>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</si>
  <si>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</si>
  <si>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</si>
  <si>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</si>
  <si>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</si>
  <si>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979990102R00</t>
  </si>
  <si>
    <t xml:space="preserve">Poplatek za skládku suti - směs betonu a cihel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</si>
  <si>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</si>
  <si>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</si>
  <si>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</si>
  <si>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</si>
  <si>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</si>
  <si>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</si>
  <si>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</si>
  <si>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</si>
  <si>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Rozpočet je proveden dle projektové dokumentace. V případě nejasností platí údaje uvedené v projektové dokumentaci. Potrubí je oceněno položkami včetně tvarovek, kotvení a podpor.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</si>
</sst>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6" workbookViewId="0">
      <selection activeCell="B37" sqref="B37:G4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2</v>
      </c>
      <c r="D2" s="5" t="str">
        <f>Rekapitulace!G2</f>
        <v>Vytápění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78</v>
      </c>
      <c r="B5" s="16"/>
      <c r="C5" s="17" t="s">
        <v>79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76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196"/>
      <c r="D8" s="196"/>
      <c r="E8" s="197"/>
      <c r="F8" s="29" t="s">
        <v>12</v>
      </c>
      <c r="G8" s="30"/>
      <c r="H8" s="31"/>
      <c r="I8" s="32"/>
    </row>
    <row r="9" spans="1:57">
      <c r="A9" s="28" t="s">
        <v>13</v>
      </c>
      <c r="B9" s="11"/>
      <c r="C9" s="196">
        <f>Projektant</f>
        <v>0</v>
      </c>
      <c r="D9" s="196"/>
      <c r="E9" s="197"/>
      <c r="F9" s="11"/>
      <c r="G9" s="33"/>
      <c r="H9" s="34"/>
    </row>
    <row r="10" spans="1:57">
      <c r="A10" s="28" t="s">
        <v>14</v>
      </c>
      <c r="B10" s="11"/>
      <c r="C10" s="196"/>
      <c r="D10" s="196"/>
      <c r="E10" s="196"/>
      <c r="F10" s="35"/>
      <c r="G10" s="36"/>
      <c r="H10" s="37"/>
    </row>
    <row r="11" spans="1:57" ht="13.5" customHeight="1">
      <c r="A11" s="28" t="s">
        <v>15</v>
      </c>
      <c r="B11" s="11"/>
      <c r="C11" s="196"/>
      <c r="D11" s="196"/>
      <c r="E11" s="196"/>
      <c r="F11" s="38" t="s">
        <v>16</v>
      </c>
      <c r="G11" s="39">
        <v>20150713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198"/>
      <c r="D12" s="198"/>
      <c r="E12" s="198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Rekapitulace!A19</f>
        <v>Ztížené výrobní podmínky</v>
      </c>
      <c r="E15" s="57"/>
      <c r="F15" s="58"/>
      <c r="G15" s="55">
        <f>Rekapitulace!I19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8" t="str">
        <f>Rekapitulace!A20</f>
        <v>Oborová přirážka</v>
      </c>
      <c r="E16" s="59"/>
      <c r="F16" s="60"/>
      <c r="G16" s="55">
        <f>Rekapitulace!I20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8" t="str">
        <f>Rekapitulace!A21</f>
        <v>Přesun stavebních kapacit</v>
      </c>
      <c r="E17" s="59"/>
      <c r="F17" s="60"/>
      <c r="G17" s="55">
        <f>Rekapitulace!I21</f>
        <v>0</v>
      </c>
    </row>
    <row r="18" spans="1:7" ht="15.95" customHeight="1">
      <c r="A18" s="61" t="s">
        <v>27</v>
      </c>
      <c r="B18" s="62" t="s">
        <v>28</v>
      </c>
      <c r="C18" s="55">
        <f>Dodavka</f>
        <v>0</v>
      </c>
      <c r="D18" s="8" t="str">
        <f>Rekapitulace!A22</f>
        <v>Mimostaveništní doprava</v>
      </c>
      <c r="E18" s="59"/>
      <c r="F18" s="60"/>
      <c r="G18" s="55">
        <f>Rekapitulace!I22</f>
        <v>0</v>
      </c>
    </row>
    <row r="19" spans="1:7" ht="15.95" customHeight="1">
      <c r="A19" s="63" t="s">
        <v>29</v>
      </c>
      <c r="B19" s="54"/>
      <c r="C19" s="55">
        <f>SUM(C15:C18)</f>
        <v>0</v>
      </c>
      <c r="D19" s="8" t="str">
        <f>Rekapitulace!A23</f>
        <v>Zařízení staveniště</v>
      </c>
      <c r="E19" s="59"/>
      <c r="F19" s="60"/>
      <c r="G19" s="55">
        <f>Rekapitulace!I23</f>
        <v>0</v>
      </c>
    </row>
    <row r="20" spans="1:7" ht="15.95" customHeight="1">
      <c r="A20" s="63"/>
      <c r="B20" s="54"/>
      <c r="C20" s="55"/>
      <c r="D20" s="8" t="str">
        <f>Rekapitulace!A24</f>
        <v>Provoz investora</v>
      </c>
      <c r="E20" s="59"/>
      <c r="F20" s="60"/>
      <c r="G20" s="55">
        <f>Rekapitulace!I24</f>
        <v>0</v>
      </c>
    </row>
    <row r="21" spans="1:7" ht="15.95" customHeight="1">
      <c r="A21" s="63" t="s">
        <v>30</v>
      </c>
      <c r="B21" s="54"/>
      <c r="C21" s="55">
        <f>HZS</f>
        <v>0</v>
      </c>
      <c r="D21" s="8" t="str">
        <f>Rekapitulace!A25</f>
        <v>Kompletační činnost (IČD)</v>
      </c>
      <c r="E21" s="59"/>
      <c r="F21" s="60"/>
      <c r="G21" s="55">
        <f>Rekapitulace!I25</f>
        <v>0</v>
      </c>
    </row>
    <row r="22" spans="1:7" ht="15.95" customHeight="1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>
      <c r="A23" s="199" t="s">
        <v>33</v>
      </c>
      <c r="B23" s="200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42</v>
      </c>
      <c r="B30" s="85"/>
      <c r="C30" s="86">
        <v>21</v>
      </c>
      <c r="D30" s="85" t="s">
        <v>43</v>
      </c>
      <c r="E30" s="87"/>
      <c r="F30" s="201">
        <f>ROUND(C23-F32,0)</f>
        <v>0</v>
      </c>
      <c r="G30" s="202"/>
    </row>
    <row r="31" spans="1:7">
      <c r="A31" s="84" t="s">
        <v>44</v>
      </c>
      <c r="B31" s="85"/>
      <c r="C31" s="86">
        <f>SazbaDPH1</f>
        <v>21</v>
      </c>
      <c r="D31" s="85" t="s">
        <v>45</v>
      </c>
      <c r="E31" s="87"/>
      <c r="F31" s="201">
        <f>ROUND(PRODUCT(F30,C31/100),1)</f>
        <v>0</v>
      </c>
      <c r="G31" s="202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201">
        <v>0</v>
      </c>
      <c r="G32" s="202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0"/>
      <c r="F33" s="201">
        <f>ROUND(PRODUCT(F32,C33/100),1)</f>
        <v>0</v>
      </c>
      <c r="G33" s="202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203">
        <f>CEILING(SUM(F30:F33),IF(SUM(F30:F33)&gt;=0,1,-1))</f>
        <v>0</v>
      </c>
      <c r="G34" s="204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195" t="s">
        <v>172</v>
      </c>
      <c r="C37" s="195"/>
      <c r="D37" s="195"/>
      <c r="E37" s="195"/>
      <c r="F37" s="195"/>
      <c r="G37" s="195"/>
      <c r="H37" t="s">
        <v>5</v>
      </c>
    </row>
    <row r="38" spans="1:8" ht="12.75" customHeight="1">
      <c r="A38" s="95"/>
      <c r="B38" s="195"/>
      <c r="C38" s="195"/>
      <c r="D38" s="195"/>
      <c r="E38" s="195"/>
      <c r="F38" s="195"/>
      <c r="G38" s="195"/>
      <c r="H38" t="s">
        <v>5</v>
      </c>
    </row>
    <row r="39" spans="1:8">
      <c r="A39" s="95"/>
      <c r="B39" s="195"/>
      <c r="C39" s="195"/>
      <c r="D39" s="195"/>
      <c r="E39" s="195"/>
      <c r="F39" s="195"/>
      <c r="G39" s="195"/>
      <c r="H39" t="s">
        <v>5</v>
      </c>
    </row>
    <row r="40" spans="1:8">
      <c r="A40" s="95"/>
      <c r="B40" s="195"/>
      <c r="C40" s="195"/>
      <c r="D40" s="195"/>
      <c r="E40" s="195"/>
      <c r="F40" s="195"/>
      <c r="G40" s="195"/>
      <c r="H40" t="s">
        <v>5</v>
      </c>
    </row>
    <row r="41" spans="1:8">
      <c r="A41" s="95"/>
      <c r="B41" s="195"/>
      <c r="C41" s="195"/>
      <c r="D41" s="195"/>
      <c r="E41" s="195"/>
      <c r="F41" s="195"/>
      <c r="G41" s="195"/>
      <c r="H41" t="s">
        <v>5</v>
      </c>
    </row>
    <row r="42" spans="1:8">
      <c r="A42" s="95"/>
      <c r="B42" s="195"/>
      <c r="C42" s="195"/>
      <c r="D42" s="195"/>
      <c r="E42" s="195"/>
      <c r="F42" s="195"/>
      <c r="G42" s="195"/>
      <c r="H42" t="s">
        <v>5</v>
      </c>
    </row>
    <row r="43" spans="1:8">
      <c r="A43" s="95"/>
      <c r="B43" s="195"/>
      <c r="C43" s="195"/>
      <c r="D43" s="195"/>
      <c r="E43" s="195"/>
      <c r="F43" s="195"/>
      <c r="G43" s="195"/>
      <c r="H43" t="s">
        <v>5</v>
      </c>
    </row>
    <row r="44" spans="1:8">
      <c r="A44" s="95"/>
      <c r="B44" s="195"/>
      <c r="C44" s="195"/>
      <c r="D44" s="195"/>
      <c r="E44" s="195"/>
      <c r="F44" s="195"/>
      <c r="G44" s="195"/>
      <c r="H44" t="s">
        <v>5</v>
      </c>
    </row>
    <row r="45" spans="1:8" ht="0.75" customHeight="1">
      <c r="A45" s="95"/>
      <c r="B45" s="195"/>
      <c r="C45" s="195"/>
      <c r="D45" s="195"/>
      <c r="E45" s="195"/>
      <c r="F45" s="195"/>
      <c r="G45" s="195"/>
      <c r="H45" t="s">
        <v>5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F26" sqref="F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6" t="s">
        <v>48</v>
      </c>
      <c r="B1" s="207"/>
      <c r="C1" s="96" t="str">
        <f>CONCATENATE(cislostavby," ",nazevstavby)</f>
        <v>20150713 VOŠZ Brno</v>
      </c>
      <c r="D1" s="97"/>
      <c r="E1" s="98"/>
      <c r="F1" s="97"/>
      <c r="G1" s="99" t="s">
        <v>49</v>
      </c>
      <c r="H1" s="100">
        <v>2</v>
      </c>
      <c r="I1" s="101"/>
    </row>
    <row r="2" spans="1:57" ht="13.5" thickBot="1">
      <c r="A2" s="208" t="s">
        <v>50</v>
      </c>
      <c r="B2" s="209"/>
      <c r="C2" s="102" t="str">
        <f>CONCATENATE(cisloobjektu," ",nazevobjektu)</f>
        <v>0001 ZTI</v>
      </c>
      <c r="D2" s="103"/>
      <c r="E2" s="104"/>
      <c r="F2" s="103"/>
      <c r="G2" s="210" t="s">
        <v>80</v>
      </c>
      <c r="H2" s="211"/>
      <c r="I2" s="212"/>
    </row>
    <row r="3" spans="1:57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57" s="34" customFormat="1">
      <c r="A7" s="191" t="str">
        <f>Položky!B7</f>
        <v>731</v>
      </c>
      <c r="B7" s="114" t="str">
        <f>Položky!C7</f>
        <v>Kotelny</v>
      </c>
      <c r="C7" s="65"/>
      <c r="D7" s="115"/>
      <c r="E7" s="192">
        <f>Položky!BA9</f>
        <v>0</v>
      </c>
      <c r="F7" s="193">
        <f>Položky!BB9</f>
        <v>0</v>
      </c>
      <c r="G7" s="193">
        <f>Položky!BC9</f>
        <v>0</v>
      </c>
      <c r="H7" s="193">
        <f>Položky!BD9</f>
        <v>0</v>
      </c>
      <c r="I7" s="194">
        <f>Položky!BE9</f>
        <v>0</v>
      </c>
    </row>
    <row r="8" spans="1:57" s="34" customFormat="1">
      <c r="A8" s="191" t="str">
        <f>Položky!B10</f>
        <v>733</v>
      </c>
      <c r="B8" s="114" t="str">
        <f>Položky!C10</f>
        <v>Rozvod potrubí</v>
      </c>
      <c r="C8" s="65"/>
      <c r="D8" s="115"/>
      <c r="E8" s="192">
        <f>Položky!BA16</f>
        <v>0</v>
      </c>
      <c r="F8" s="193">
        <f>Položky!BB16</f>
        <v>0</v>
      </c>
      <c r="G8" s="193">
        <f>Položky!BC16</f>
        <v>0</v>
      </c>
      <c r="H8" s="193">
        <f>Položky!BD16</f>
        <v>0</v>
      </c>
      <c r="I8" s="194">
        <f>Položky!BE16</f>
        <v>0</v>
      </c>
    </row>
    <row r="9" spans="1:57" s="34" customFormat="1">
      <c r="A9" s="191" t="str">
        <f>Položky!B17</f>
        <v>734</v>
      </c>
      <c r="B9" s="114" t="str">
        <f>Položky!C17</f>
        <v>Armatury</v>
      </c>
      <c r="C9" s="65"/>
      <c r="D9" s="115"/>
      <c r="E9" s="192">
        <f>Položky!BA24</f>
        <v>0</v>
      </c>
      <c r="F9" s="193">
        <f>Položky!BB24</f>
        <v>0</v>
      </c>
      <c r="G9" s="193">
        <f>Položky!BC24</f>
        <v>0</v>
      </c>
      <c r="H9" s="193">
        <f>Položky!BD24</f>
        <v>0</v>
      </c>
      <c r="I9" s="194">
        <f>Položky!BE24</f>
        <v>0</v>
      </c>
    </row>
    <row r="10" spans="1:57" s="34" customFormat="1">
      <c r="A10" s="191" t="str">
        <f>Položky!B25</f>
        <v>735</v>
      </c>
      <c r="B10" s="114" t="str">
        <f>Položky!C25</f>
        <v>Otopná tělesa</v>
      </c>
      <c r="C10" s="65"/>
      <c r="D10" s="115"/>
      <c r="E10" s="192">
        <f>Položky!BA34</f>
        <v>0</v>
      </c>
      <c r="F10" s="193">
        <f>Položky!BB34</f>
        <v>0</v>
      </c>
      <c r="G10" s="193">
        <f>Položky!BC34</f>
        <v>0</v>
      </c>
      <c r="H10" s="193">
        <f>Položky!BD34</f>
        <v>0</v>
      </c>
      <c r="I10" s="194">
        <f>Položky!BE34</f>
        <v>0</v>
      </c>
    </row>
    <row r="11" spans="1:57" s="34" customFormat="1">
      <c r="A11" s="191" t="str">
        <f>Položky!B35</f>
        <v>767</v>
      </c>
      <c r="B11" s="114" t="str">
        <f>Položky!C35</f>
        <v>Konstrukce zámečnické</v>
      </c>
      <c r="C11" s="65"/>
      <c r="D11" s="115"/>
      <c r="E11" s="192">
        <f>Položky!BA37</f>
        <v>0</v>
      </c>
      <c r="F11" s="193">
        <f>Položky!BB37</f>
        <v>0</v>
      </c>
      <c r="G11" s="193">
        <f>Položky!BC37</f>
        <v>0</v>
      </c>
      <c r="H11" s="193">
        <f>Položky!BD37</f>
        <v>0</v>
      </c>
      <c r="I11" s="194">
        <f>Položky!BE37</f>
        <v>0</v>
      </c>
    </row>
    <row r="12" spans="1:57" s="34" customFormat="1">
      <c r="A12" s="191" t="str">
        <f>Položky!B38</f>
        <v>783</v>
      </c>
      <c r="B12" s="114" t="str">
        <f>Položky!C38</f>
        <v>Nátěry</v>
      </c>
      <c r="C12" s="65"/>
      <c r="D12" s="115"/>
      <c r="E12" s="192">
        <f>Položky!BA42</f>
        <v>0</v>
      </c>
      <c r="F12" s="193">
        <f>Položky!BB42</f>
        <v>0</v>
      </c>
      <c r="G12" s="193">
        <f>Položky!BC42</f>
        <v>0</v>
      </c>
      <c r="H12" s="193">
        <f>Položky!BD42</f>
        <v>0</v>
      </c>
      <c r="I12" s="194">
        <f>Položky!BE42</f>
        <v>0</v>
      </c>
    </row>
    <row r="13" spans="1:57" s="34" customFormat="1" ht="13.5" thickBot="1">
      <c r="A13" s="191" t="str">
        <f>Položky!B43</f>
        <v>D96</v>
      </c>
      <c r="B13" s="114" t="str">
        <f>Položky!C43</f>
        <v>Přesuny suti a vybouraných hmot</v>
      </c>
      <c r="C13" s="65"/>
      <c r="D13" s="115"/>
      <c r="E13" s="192">
        <f>Položky!BA52</f>
        <v>0</v>
      </c>
      <c r="F13" s="193">
        <f>Položky!BB52</f>
        <v>0</v>
      </c>
      <c r="G13" s="193">
        <f>Položky!BC52</f>
        <v>0</v>
      </c>
      <c r="H13" s="193">
        <f>Položky!BD52</f>
        <v>0</v>
      </c>
      <c r="I13" s="194">
        <f>Položky!BE52</f>
        <v>0</v>
      </c>
    </row>
    <row r="14" spans="1:57" s="122" customFormat="1" ht="13.5" thickBot="1">
      <c r="A14" s="116"/>
      <c r="B14" s="117" t="s">
        <v>57</v>
      </c>
      <c r="C14" s="117"/>
      <c r="D14" s="118"/>
      <c r="E14" s="119">
        <f>SUM(E7:E13)</f>
        <v>0</v>
      </c>
      <c r="F14" s="120">
        <f>SUM(F7:F13)</f>
        <v>0</v>
      </c>
      <c r="G14" s="120">
        <f>SUM(G7:G13)</f>
        <v>0</v>
      </c>
      <c r="H14" s="120">
        <f>SUM(H7:H13)</f>
        <v>0</v>
      </c>
      <c r="I14" s="121">
        <f>SUM(I7:I13)</f>
        <v>0</v>
      </c>
    </row>
    <row r="15" spans="1:57">
      <c r="A15" s="65"/>
      <c r="B15" s="65"/>
      <c r="C15" s="65"/>
      <c r="D15" s="65"/>
      <c r="E15" s="65"/>
      <c r="F15" s="65"/>
      <c r="G15" s="65"/>
      <c r="H15" s="65"/>
      <c r="I15" s="65"/>
    </row>
    <row r="16" spans="1:57" ht="19.5" customHeight="1">
      <c r="A16" s="106" t="s">
        <v>58</v>
      </c>
      <c r="B16" s="106"/>
      <c r="C16" s="106"/>
      <c r="D16" s="106"/>
      <c r="E16" s="106"/>
      <c r="F16" s="106"/>
      <c r="G16" s="123"/>
      <c r="H16" s="106"/>
      <c r="I16" s="106"/>
      <c r="BA16" s="40"/>
      <c r="BB16" s="40"/>
      <c r="BC16" s="40"/>
      <c r="BD16" s="40"/>
      <c r="BE16" s="40"/>
    </row>
    <row r="17" spans="1:53" ht="13.5" thickBot="1">
      <c r="A17" s="76"/>
      <c r="B17" s="76"/>
      <c r="C17" s="76"/>
      <c r="D17" s="76"/>
      <c r="E17" s="76"/>
      <c r="F17" s="76"/>
      <c r="G17" s="76"/>
      <c r="H17" s="76"/>
      <c r="I17" s="76"/>
    </row>
    <row r="18" spans="1:53">
      <c r="A18" s="70" t="s">
        <v>59</v>
      </c>
      <c r="B18" s="71"/>
      <c r="C18" s="71"/>
      <c r="D18" s="124"/>
      <c r="E18" s="125" t="s">
        <v>60</v>
      </c>
      <c r="F18" s="126" t="s">
        <v>61</v>
      </c>
      <c r="G18" s="127" t="s">
        <v>62</v>
      </c>
      <c r="H18" s="128"/>
      <c r="I18" s="129" t="s">
        <v>60</v>
      </c>
    </row>
    <row r="19" spans="1:53">
      <c r="A19" s="63" t="s">
        <v>164</v>
      </c>
      <c r="B19" s="54"/>
      <c r="C19" s="54"/>
      <c r="D19" s="130"/>
      <c r="E19" s="131"/>
      <c r="F19" s="132"/>
      <c r="G19" s="133">
        <f t="shared" ref="G19:G26" si="0">CHOOSE(BA19+1,HSV+PSV,HSV+PSV+Mont,HSV+PSV+Dodavka+Mont,HSV,PSV,Mont,Dodavka,Mont+Dodavka,0)</f>
        <v>0</v>
      </c>
      <c r="H19" s="134"/>
      <c r="I19" s="135">
        <f t="shared" ref="I19:I26" si="1">E19+F19*G19/100</f>
        <v>0</v>
      </c>
      <c r="BA19">
        <v>0</v>
      </c>
    </row>
    <row r="20" spans="1:53">
      <c r="A20" s="63" t="s">
        <v>165</v>
      </c>
      <c r="B20" s="54"/>
      <c r="C20" s="54"/>
      <c r="D20" s="130"/>
      <c r="E20" s="131"/>
      <c r="F20" s="132"/>
      <c r="G20" s="133">
        <f t="shared" si="0"/>
        <v>0</v>
      </c>
      <c r="H20" s="134"/>
      <c r="I20" s="135">
        <f t="shared" si="1"/>
        <v>0</v>
      </c>
      <c r="BA20">
        <v>0</v>
      </c>
    </row>
    <row r="21" spans="1:53">
      <c r="A21" s="63" t="s">
        <v>166</v>
      </c>
      <c r="B21" s="54"/>
      <c r="C21" s="54"/>
      <c r="D21" s="130"/>
      <c r="E21" s="131"/>
      <c r="F21" s="132"/>
      <c r="G21" s="133">
        <f t="shared" si="0"/>
        <v>0</v>
      </c>
      <c r="H21" s="134"/>
      <c r="I21" s="135">
        <f t="shared" si="1"/>
        <v>0</v>
      </c>
      <c r="BA21">
        <v>0</v>
      </c>
    </row>
    <row r="22" spans="1:53">
      <c r="A22" s="63" t="s">
        <v>167</v>
      </c>
      <c r="B22" s="54"/>
      <c r="C22" s="54"/>
      <c r="D22" s="130"/>
      <c r="E22" s="131"/>
      <c r="F22" s="132"/>
      <c r="G22" s="133">
        <f t="shared" si="0"/>
        <v>0</v>
      </c>
      <c r="H22" s="134"/>
      <c r="I22" s="135">
        <f t="shared" si="1"/>
        <v>0</v>
      </c>
      <c r="BA22">
        <v>0</v>
      </c>
    </row>
    <row r="23" spans="1:53">
      <c r="A23" s="63" t="s">
        <v>168</v>
      </c>
      <c r="B23" s="54"/>
      <c r="C23" s="54"/>
      <c r="D23" s="130"/>
      <c r="E23" s="131"/>
      <c r="F23" s="132"/>
      <c r="G23" s="133">
        <f t="shared" si="0"/>
        <v>0</v>
      </c>
      <c r="H23" s="134"/>
      <c r="I23" s="135">
        <f t="shared" si="1"/>
        <v>0</v>
      </c>
      <c r="BA23">
        <v>1</v>
      </c>
    </row>
    <row r="24" spans="1:53">
      <c r="A24" s="63" t="s">
        <v>169</v>
      </c>
      <c r="B24" s="54"/>
      <c r="C24" s="54"/>
      <c r="D24" s="130"/>
      <c r="E24" s="131"/>
      <c r="F24" s="132"/>
      <c r="G24" s="133">
        <f t="shared" si="0"/>
        <v>0</v>
      </c>
      <c r="H24" s="134"/>
      <c r="I24" s="135">
        <f t="shared" si="1"/>
        <v>0</v>
      </c>
      <c r="BA24">
        <v>1</v>
      </c>
    </row>
    <row r="25" spans="1:53">
      <c r="A25" s="63" t="s">
        <v>170</v>
      </c>
      <c r="B25" s="54"/>
      <c r="C25" s="54"/>
      <c r="D25" s="130"/>
      <c r="E25" s="131"/>
      <c r="F25" s="132"/>
      <c r="G25" s="133">
        <f t="shared" si="0"/>
        <v>0</v>
      </c>
      <c r="H25" s="134"/>
      <c r="I25" s="135">
        <f t="shared" si="1"/>
        <v>0</v>
      </c>
      <c r="BA25">
        <v>2</v>
      </c>
    </row>
    <row r="26" spans="1:53">
      <c r="A26" s="63" t="s">
        <v>171</v>
      </c>
      <c r="B26" s="54"/>
      <c r="C26" s="54"/>
      <c r="D26" s="130"/>
      <c r="E26" s="131"/>
      <c r="F26" s="132"/>
      <c r="G26" s="133">
        <f t="shared" si="0"/>
        <v>0</v>
      </c>
      <c r="H26" s="134"/>
      <c r="I26" s="135">
        <f t="shared" si="1"/>
        <v>0</v>
      </c>
      <c r="BA26">
        <v>2</v>
      </c>
    </row>
    <row r="27" spans="1:53" ht="13.5" thickBot="1">
      <c r="A27" s="136"/>
      <c r="B27" s="137" t="s">
        <v>63</v>
      </c>
      <c r="C27" s="138"/>
      <c r="D27" s="139"/>
      <c r="E27" s="140"/>
      <c r="F27" s="141"/>
      <c r="G27" s="141"/>
      <c r="H27" s="213">
        <f>SUM(I19:I26)</f>
        <v>0</v>
      </c>
      <c r="I27" s="214"/>
    </row>
    <row r="29" spans="1:53">
      <c r="B29" s="122"/>
      <c r="F29" s="142"/>
      <c r="G29" s="143"/>
      <c r="H29" s="143"/>
      <c r="I29" s="144"/>
    </row>
    <row r="30" spans="1:53">
      <c r="F30" s="142"/>
      <c r="G30" s="143"/>
      <c r="H30" s="143"/>
      <c r="I30" s="144"/>
    </row>
    <row r="31" spans="1:53">
      <c r="F31" s="142"/>
      <c r="G31" s="143"/>
      <c r="H31" s="143"/>
      <c r="I31" s="144"/>
    </row>
    <row r="32" spans="1:53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25"/>
  <sheetViews>
    <sheetView showGridLines="0" showZeros="0" zoomScaleNormal="100" workbookViewId="0">
      <selection activeCell="J6" sqref="J6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5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15" t="s">
        <v>75</v>
      </c>
      <c r="B1" s="215"/>
      <c r="C1" s="215"/>
      <c r="D1" s="215"/>
      <c r="E1" s="215"/>
      <c r="F1" s="215"/>
      <c r="G1" s="215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06" t="s">
        <v>48</v>
      </c>
      <c r="B3" s="207"/>
      <c r="C3" s="96" t="str">
        <f>CONCATENATE(cislostavby," ",nazevstavby)</f>
        <v>20150713 VOŠZ Brno</v>
      </c>
      <c r="D3" s="97"/>
      <c r="E3" s="150" t="s">
        <v>64</v>
      </c>
      <c r="F3" s="151">
        <f>Rekapitulace!H1</f>
        <v>2</v>
      </c>
      <c r="G3" s="152"/>
    </row>
    <row r="4" spans="1:104" ht="13.5" thickBot="1">
      <c r="A4" s="216" t="s">
        <v>50</v>
      </c>
      <c r="B4" s="209"/>
      <c r="C4" s="102" t="str">
        <f>CONCATENATE(cisloobjektu," ",nazevobjektu)</f>
        <v>0001 ZTI</v>
      </c>
      <c r="D4" s="103"/>
      <c r="E4" s="217" t="str">
        <f>Rekapitulace!G2</f>
        <v>Vytápění</v>
      </c>
      <c r="F4" s="218"/>
      <c r="G4" s="219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>
      <c r="A7" s="160" t="s">
        <v>72</v>
      </c>
      <c r="B7" s="161" t="s">
        <v>81</v>
      </c>
      <c r="C7" s="162" t="s">
        <v>82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83</v>
      </c>
      <c r="C8" s="170" t="s">
        <v>84</v>
      </c>
      <c r="D8" s="171" t="s">
        <v>85</v>
      </c>
      <c r="E8" s="172">
        <v>1</v>
      </c>
      <c r="F8" s="172">
        <v>0</v>
      </c>
      <c r="G8" s="173">
        <f>E8*F8</f>
        <v>0</v>
      </c>
      <c r="O8" s="167">
        <v>2</v>
      </c>
      <c r="AA8" s="145">
        <v>1</v>
      </c>
      <c r="AB8" s="145">
        <v>7</v>
      </c>
      <c r="AC8" s="145">
        <v>7</v>
      </c>
      <c r="AZ8" s="145">
        <v>2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7</v>
      </c>
      <c r="CZ8" s="145">
        <v>0</v>
      </c>
    </row>
    <row r="9" spans="1:104">
      <c r="A9" s="175"/>
      <c r="B9" s="176" t="s">
        <v>73</v>
      </c>
      <c r="C9" s="177" t="str">
        <f>CONCATENATE(B7," ",C7)</f>
        <v>731 Kotelny</v>
      </c>
      <c r="D9" s="178"/>
      <c r="E9" s="179"/>
      <c r="F9" s="180"/>
      <c r="G9" s="181">
        <f>SUM(G7:G8)</f>
        <v>0</v>
      </c>
      <c r="O9" s="167">
        <v>4</v>
      </c>
      <c r="BA9" s="182">
        <f>SUM(BA7:BA8)</f>
        <v>0</v>
      </c>
      <c r="BB9" s="182">
        <f>SUM(BB7:BB8)</f>
        <v>0</v>
      </c>
      <c r="BC9" s="182">
        <f>SUM(BC7:BC8)</f>
        <v>0</v>
      </c>
      <c r="BD9" s="182">
        <f>SUM(BD7:BD8)</f>
        <v>0</v>
      </c>
      <c r="BE9" s="182">
        <f>SUM(BE7:BE8)</f>
        <v>0</v>
      </c>
    </row>
    <row r="10" spans="1:104">
      <c r="A10" s="160" t="s">
        <v>72</v>
      </c>
      <c r="B10" s="161" t="s">
        <v>86</v>
      </c>
      <c r="C10" s="162" t="s">
        <v>87</v>
      </c>
      <c r="D10" s="163"/>
      <c r="E10" s="164"/>
      <c r="F10" s="164"/>
      <c r="G10" s="165"/>
      <c r="H10" s="166"/>
      <c r="I10" s="166"/>
      <c r="O10" s="167">
        <v>1</v>
      </c>
    </row>
    <row r="11" spans="1:104">
      <c r="A11" s="168">
        <v>2</v>
      </c>
      <c r="B11" s="169" t="s">
        <v>88</v>
      </c>
      <c r="C11" s="170" t="s">
        <v>89</v>
      </c>
      <c r="D11" s="171" t="s">
        <v>90</v>
      </c>
      <c r="E11" s="172">
        <v>190</v>
      </c>
      <c r="F11" s="172">
        <v>0</v>
      </c>
      <c r="G11" s="173">
        <f>E11*F11</f>
        <v>0</v>
      </c>
      <c r="O11" s="167">
        <v>2</v>
      </c>
      <c r="AA11" s="145">
        <v>1</v>
      </c>
      <c r="AB11" s="145">
        <v>7</v>
      </c>
      <c r="AC11" s="145">
        <v>7</v>
      </c>
      <c r="AZ11" s="145">
        <v>2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7</v>
      </c>
      <c r="CZ11" s="145">
        <v>3.9999999999984499E-5</v>
      </c>
    </row>
    <row r="12" spans="1:104">
      <c r="A12" s="168">
        <v>3</v>
      </c>
      <c r="B12" s="169" t="s">
        <v>91</v>
      </c>
      <c r="C12" s="170" t="s">
        <v>92</v>
      </c>
      <c r="D12" s="171" t="s">
        <v>90</v>
      </c>
      <c r="E12" s="172">
        <v>76</v>
      </c>
      <c r="F12" s="172">
        <v>0</v>
      </c>
      <c r="G12" s="173">
        <f>E12*F12</f>
        <v>0</v>
      </c>
      <c r="O12" s="167">
        <v>2</v>
      </c>
      <c r="AA12" s="145">
        <v>1</v>
      </c>
      <c r="AB12" s="145">
        <v>7</v>
      </c>
      <c r="AC12" s="145">
        <v>7</v>
      </c>
      <c r="AZ12" s="145">
        <v>2</v>
      </c>
      <c r="BA12" s="145">
        <f>IF(AZ12=1,G12,0)</f>
        <v>0</v>
      </c>
      <c r="BB12" s="145">
        <f>IF(AZ12=2,G12,0)</f>
        <v>0</v>
      </c>
      <c r="BC12" s="145">
        <f>IF(AZ12=3,G12,0)</f>
        <v>0</v>
      </c>
      <c r="BD12" s="145">
        <f>IF(AZ12=4,G12,0)</f>
        <v>0</v>
      </c>
      <c r="BE12" s="145">
        <f>IF(AZ12=5,G12,0)</f>
        <v>0</v>
      </c>
      <c r="CA12" s="174">
        <v>1</v>
      </c>
      <c r="CB12" s="174">
        <v>7</v>
      </c>
      <c r="CZ12" s="145">
        <v>5.33999999999679E-3</v>
      </c>
    </row>
    <row r="13" spans="1:104">
      <c r="A13" s="168">
        <v>4</v>
      </c>
      <c r="B13" s="169" t="s">
        <v>93</v>
      </c>
      <c r="C13" s="170" t="s">
        <v>94</v>
      </c>
      <c r="D13" s="171" t="s">
        <v>90</v>
      </c>
      <c r="E13" s="172">
        <v>84</v>
      </c>
      <c r="F13" s="172">
        <v>0</v>
      </c>
      <c r="G13" s="173">
        <f>E13*F13</f>
        <v>0</v>
      </c>
      <c r="O13" s="167">
        <v>2</v>
      </c>
      <c r="AA13" s="145">
        <v>1</v>
      </c>
      <c r="AB13" s="145">
        <v>7</v>
      </c>
      <c r="AC13" s="145">
        <v>7</v>
      </c>
      <c r="AZ13" s="145">
        <v>2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7</v>
      </c>
      <c r="CZ13" s="145">
        <v>6.03000000000264E-3</v>
      </c>
    </row>
    <row r="14" spans="1:104">
      <c r="A14" s="168">
        <v>5</v>
      </c>
      <c r="B14" s="169" t="s">
        <v>95</v>
      </c>
      <c r="C14" s="170" t="s">
        <v>96</v>
      </c>
      <c r="D14" s="171" t="s">
        <v>85</v>
      </c>
      <c r="E14" s="172">
        <v>30</v>
      </c>
      <c r="F14" s="172">
        <v>0</v>
      </c>
      <c r="G14" s="173">
        <f>E14*F14</f>
        <v>0</v>
      </c>
      <c r="O14" s="167">
        <v>2</v>
      </c>
      <c r="AA14" s="145">
        <v>1</v>
      </c>
      <c r="AB14" s="145">
        <v>7</v>
      </c>
      <c r="AC14" s="145">
        <v>7</v>
      </c>
      <c r="AZ14" s="145">
        <v>2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</v>
      </c>
      <c r="CB14" s="174">
        <v>7</v>
      </c>
      <c r="CZ14" s="145">
        <v>0</v>
      </c>
    </row>
    <row r="15" spans="1:104">
      <c r="A15" s="168">
        <v>6</v>
      </c>
      <c r="B15" s="169" t="s">
        <v>97</v>
      </c>
      <c r="C15" s="170" t="s">
        <v>98</v>
      </c>
      <c r="D15" s="171" t="s">
        <v>99</v>
      </c>
      <c r="E15" s="172">
        <v>0.91995999999997502</v>
      </c>
      <c r="F15" s="172">
        <v>0</v>
      </c>
      <c r="G15" s="173">
        <f>E15*F15</f>
        <v>0</v>
      </c>
      <c r="O15" s="167">
        <v>2</v>
      </c>
      <c r="AA15" s="145">
        <v>7</v>
      </c>
      <c r="AB15" s="145">
        <v>1001</v>
      </c>
      <c r="AC15" s="145">
        <v>5</v>
      </c>
      <c r="AZ15" s="145">
        <v>2</v>
      </c>
      <c r="BA15" s="145">
        <f>IF(AZ15=1,G15,0)</f>
        <v>0</v>
      </c>
      <c r="BB15" s="145">
        <f>IF(AZ15=2,G15,0)</f>
        <v>0</v>
      </c>
      <c r="BC15" s="145">
        <f>IF(AZ15=3,G15,0)</f>
        <v>0</v>
      </c>
      <c r="BD15" s="145">
        <f>IF(AZ15=4,G15,0)</f>
        <v>0</v>
      </c>
      <c r="BE15" s="145">
        <f>IF(AZ15=5,G15,0)</f>
        <v>0</v>
      </c>
      <c r="CA15" s="174">
        <v>7</v>
      </c>
      <c r="CB15" s="174">
        <v>1001</v>
      </c>
      <c r="CZ15" s="145">
        <v>0</v>
      </c>
    </row>
    <row r="16" spans="1:104">
      <c r="A16" s="175"/>
      <c r="B16" s="176" t="s">
        <v>73</v>
      </c>
      <c r="C16" s="177" t="str">
        <f>CONCATENATE(B10," ",C10)</f>
        <v>733 Rozvod potrubí</v>
      </c>
      <c r="D16" s="178"/>
      <c r="E16" s="179"/>
      <c r="F16" s="180"/>
      <c r="G16" s="181">
        <f>SUM(G10:G15)</f>
        <v>0</v>
      </c>
      <c r="O16" s="167">
        <v>4</v>
      </c>
      <c r="BA16" s="182">
        <f>SUM(BA10:BA15)</f>
        <v>0</v>
      </c>
      <c r="BB16" s="182">
        <f>SUM(BB10:BB15)</f>
        <v>0</v>
      </c>
      <c r="BC16" s="182">
        <f>SUM(BC10:BC15)</f>
        <v>0</v>
      </c>
      <c r="BD16" s="182">
        <f>SUM(BD10:BD15)</f>
        <v>0</v>
      </c>
      <c r="BE16" s="182">
        <f>SUM(BE10:BE15)</f>
        <v>0</v>
      </c>
    </row>
    <row r="17" spans="1:104">
      <c r="A17" s="160" t="s">
        <v>72</v>
      </c>
      <c r="B17" s="161" t="s">
        <v>100</v>
      </c>
      <c r="C17" s="162" t="s">
        <v>101</v>
      </c>
      <c r="D17" s="163"/>
      <c r="E17" s="164"/>
      <c r="F17" s="164"/>
      <c r="G17" s="165"/>
      <c r="H17" s="166"/>
      <c r="I17" s="166"/>
      <c r="O17" s="167">
        <v>1</v>
      </c>
    </row>
    <row r="18" spans="1:104">
      <c r="A18" s="168">
        <v>7</v>
      </c>
      <c r="B18" s="169" t="s">
        <v>102</v>
      </c>
      <c r="C18" s="170" t="s">
        <v>103</v>
      </c>
      <c r="D18" s="171" t="s">
        <v>85</v>
      </c>
      <c r="E18" s="172">
        <v>40</v>
      </c>
      <c r="F18" s="172">
        <v>0</v>
      </c>
      <c r="G18" s="173">
        <f t="shared" ref="G18:G23" si="0">E18*F18</f>
        <v>0</v>
      </c>
      <c r="O18" s="167">
        <v>2</v>
      </c>
      <c r="AA18" s="145">
        <v>1</v>
      </c>
      <c r="AB18" s="145">
        <v>7</v>
      </c>
      <c r="AC18" s="145">
        <v>7</v>
      </c>
      <c r="AZ18" s="145">
        <v>2</v>
      </c>
      <c r="BA18" s="145">
        <f t="shared" ref="BA18:BA23" si="1">IF(AZ18=1,G18,0)</f>
        <v>0</v>
      </c>
      <c r="BB18" s="145">
        <f t="shared" ref="BB18:BB23" si="2">IF(AZ18=2,G18,0)</f>
        <v>0</v>
      </c>
      <c r="BC18" s="145">
        <f t="shared" ref="BC18:BC23" si="3">IF(AZ18=3,G18,0)</f>
        <v>0</v>
      </c>
      <c r="BD18" s="145">
        <f t="shared" ref="BD18:BD23" si="4">IF(AZ18=4,G18,0)</f>
        <v>0</v>
      </c>
      <c r="BE18" s="145">
        <f t="shared" ref="BE18:BE23" si="5">IF(AZ18=5,G18,0)</f>
        <v>0</v>
      </c>
      <c r="CA18" s="174">
        <v>1</v>
      </c>
      <c r="CB18" s="174">
        <v>7</v>
      </c>
      <c r="CZ18" s="145">
        <v>9.0000000000034497E-5</v>
      </c>
    </row>
    <row r="19" spans="1:104">
      <c r="A19" s="168">
        <v>8</v>
      </c>
      <c r="B19" s="169" t="s">
        <v>104</v>
      </c>
      <c r="C19" s="170" t="s">
        <v>105</v>
      </c>
      <c r="D19" s="171" t="s">
        <v>85</v>
      </c>
      <c r="E19" s="172">
        <v>15</v>
      </c>
      <c r="F19" s="172">
        <v>0</v>
      </c>
      <c r="G19" s="173">
        <f t="shared" si="0"/>
        <v>0</v>
      </c>
      <c r="O19" s="167">
        <v>2</v>
      </c>
      <c r="AA19" s="145">
        <v>1</v>
      </c>
      <c r="AB19" s="145">
        <v>7</v>
      </c>
      <c r="AC19" s="145">
        <v>7</v>
      </c>
      <c r="AZ19" s="145">
        <v>2</v>
      </c>
      <c r="BA19" s="145">
        <f t="shared" si="1"/>
        <v>0</v>
      </c>
      <c r="BB19" s="145">
        <f t="shared" si="2"/>
        <v>0</v>
      </c>
      <c r="BC19" s="145">
        <f t="shared" si="3"/>
        <v>0</v>
      </c>
      <c r="BD19" s="145">
        <f t="shared" si="4"/>
        <v>0</v>
      </c>
      <c r="BE19" s="145">
        <f t="shared" si="5"/>
        <v>0</v>
      </c>
      <c r="CA19" s="174">
        <v>1</v>
      </c>
      <c r="CB19" s="174">
        <v>7</v>
      </c>
      <c r="CZ19" s="145">
        <v>1.5000000000009499E-4</v>
      </c>
    </row>
    <row r="20" spans="1:104">
      <c r="A20" s="168">
        <v>9</v>
      </c>
      <c r="B20" s="169" t="s">
        <v>106</v>
      </c>
      <c r="C20" s="170" t="s">
        <v>107</v>
      </c>
      <c r="D20" s="171" t="s">
        <v>85</v>
      </c>
      <c r="E20" s="172">
        <v>15</v>
      </c>
      <c r="F20" s="172">
        <v>0</v>
      </c>
      <c r="G20" s="173">
        <f t="shared" si="0"/>
        <v>0</v>
      </c>
      <c r="O20" s="167">
        <v>2</v>
      </c>
      <c r="AA20" s="145">
        <v>1</v>
      </c>
      <c r="AB20" s="145">
        <v>7</v>
      </c>
      <c r="AC20" s="145">
        <v>7</v>
      </c>
      <c r="AZ20" s="145">
        <v>2</v>
      </c>
      <c r="BA20" s="145">
        <f t="shared" si="1"/>
        <v>0</v>
      </c>
      <c r="BB20" s="145">
        <f t="shared" si="2"/>
        <v>0</v>
      </c>
      <c r="BC20" s="145">
        <f t="shared" si="3"/>
        <v>0</v>
      </c>
      <c r="BD20" s="145">
        <f t="shared" si="4"/>
        <v>0</v>
      </c>
      <c r="BE20" s="145">
        <f t="shared" si="5"/>
        <v>0</v>
      </c>
      <c r="CA20" s="174">
        <v>1</v>
      </c>
      <c r="CB20" s="174">
        <v>7</v>
      </c>
      <c r="CZ20" s="145">
        <v>2.8000000000005798E-4</v>
      </c>
    </row>
    <row r="21" spans="1:104" ht="22.5">
      <c r="A21" s="168">
        <v>10</v>
      </c>
      <c r="B21" s="169" t="s">
        <v>108</v>
      </c>
      <c r="C21" s="170" t="s">
        <v>109</v>
      </c>
      <c r="D21" s="171" t="s">
        <v>85</v>
      </c>
      <c r="E21" s="172">
        <v>15</v>
      </c>
      <c r="F21" s="172">
        <v>0</v>
      </c>
      <c r="G21" s="173">
        <f t="shared" si="0"/>
        <v>0</v>
      </c>
      <c r="O21" s="167">
        <v>2</v>
      </c>
      <c r="AA21" s="145">
        <v>1</v>
      </c>
      <c r="AB21" s="145">
        <v>0</v>
      </c>
      <c r="AC21" s="145">
        <v>0</v>
      </c>
      <c r="AZ21" s="145">
        <v>2</v>
      </c>
      <c r="BA21" s="145">
        <f t="shared" si="1"/>
        <v>0</v>
      </c>
      <c r="BB21" s="145">
        <f t="shared" si="2"/>
        <v>0</v>
      </c>
      <c r="BC21" s="145">
        <f t="shared" si="3"/>
        <v>0</v>
      </c>
      <c r="BD21" s="145">
        <f t="shared" si="4"/>
        <v>0</v>
      </c>
      <c r="BE21" s="145">
        <f t="shared" si="5"/>
        <v>0</v>
      </c>
      <c r="CA21" s="174">
        <v>1</v>
      </c>
      <c r="CB21" s="174">
        <v>0</v>
      </c>
      <c r="CZ21" s="145">
        <v>2.5999999999992701E-4</v>
      </c>
    </row>
    <row r="22" spans="1:104">
      <c r="A22" s="168">
        <v>11</v>
      </c>
      <c r="B22" s="169" t="s">
        <v>110</v>
      </c>
      <c r="C22" s="170" t="s">
        <v>111</v>
      </c>
      <c r="D22" s="171" t="s">
        <v>85</v>
      </c>
      <c r="E22" s="172">
        <v>15</v>
      </c>
      <c r="F22" s="172">
        <v>0</v>
      </c>
      <c r="G22" s="173">
        <f t="shared" si="0"/>
        <v>0</v>
      </c>
      <c r="O22" s="167">
        <v>2</v>
      </c>
      <c r="AA22" s="145">
        <v>1</v>
      </c>
      <c r="AB22" s="145">
        <v>0</v>
      </c>
      <c r="AC22" s="145">
        <v>0</v>
      </c>
      <c r="AZ22" s="145">
        <v>2</v>
      </c>
      <c r="BA22" s="145">
        <f t="shared" si="1"/>
        <v>0</v>
      </c>
      <c r="BB22" s="145">
        <f t="shared" si="2"/>
        <v>0</v>
      </c>
      <c r="BC22" s="145">
        <f t="shared" si="3"/>
        <v>0</v>
      </c>
      <c r="BD22" s="145">
        <f t="shared" si="4"/>
        <v>0</v>
      </c>
      <c r="BE22" s="145">
        <f t="shared" si="5"/>
        <v>0</v>
      </c>
      <c r="CA22" s="174">
        <v>1</v>
      </c>
      <c r="CB22" s="174">
        <v>0</v>
      </c>
      <c r="CZ22" s="145">
        <v>2.8000000000005798E-4</v>
      </c>
    </row>
    <row r="23" spans="1:104">
      <c r="A23" s="168">
        <v>12</v>
      </c>
      <c r="B23" s="169" t="s">
        <v>112</v>
      </c>
      <c r="C23" s="170" t="s">
        <v>113</v>
      </c>
      <c r="D23" s="171" t="s">
        <v>99</v>
      </c>
      <c r="E23" s="172">
        <v>1.81500000000034E-2</v>
      </c>
      <c r="F23" s="172">
        <v>0</v>
      </c>
      <c r="G23" s="173">
        <f t="shared" si="0"/>
        <v>0</v>
      </c>
      <c r="O23" s="167">
        <v>2</v>
      </c>
      <c r="AA23" s="145">
        <v>7</v>
      </c>
      <c r="AB23" s="145">
        <v>1001</v>
      </c>
      <c r="AC23" s="145">
        <v>5</v>
      </c>
      <c r="AZ23" s="145">
        <v>2</v>
      </c>
      <c r="BA23" s="145">
        <f t="shared" si="1"/>
        <v>0</v>
      </c>
      <c r="BB23" s="145">
        <f t="shared" si="2"/>
        <v>0</v>
      </c>
      <c r="BC23" s="145">
        <f t="shared" si="3"/>
        <v>0</v>
      </c>
      <c r="BD23" s="145">
        <f t="shared" si="4"/>
        <v>0</v>
      </c>
      <c r="BE23" s="145">
        <f t="shared" si="5"/>
        <v>0</v>
      </c>
      <c r="CA23" s="174">
        <v>7</v>
      </c>
      <c r="CB23" s="174">
        <v>1001</v>
      </c>
      <c r="CZ23" s="145">
        <v>0</v>
      </c>
    </row>
    <row r="24" spans="1:104">
      <c r="A24" s="175"/>
      <c r="B24" s="176" t="s">
        <v>73</v>
      </c>
      <c r="C24" s="177" t="str">
        <f>CONCATENATE(B17," ",C17)</f>
        <v>734 Armatury</v>
      </c>
      <c r="D24" s="178"/>
      <c r="E24" s="179"/>
      <c r="F24" s="180"/>
      <c r="G24" s="181">
        <f>SUM(G17:G23)</f>
        <v>0</v>
      </c>
      <c r="O24" s="167">
        <v>4</v>
      </c>
      <c r="BA24" s="182">
        <f>SUM(BA17:BA23)</f>
        <v>0</v>
      </c>
      <c r="BB24" s="182">
        <f>SUM(BB17:BB23)</f>
        <v>0</v>
      </c>
      <c r="BC24" s="182">
        <f>SUM(BC17:BC23)</f>
        <v>0</v>
      </c>
      <c r="BD24" s="182">
        <f>SUM(BD17:BD23)</f>
        <v>0</v>
      </c>
      <c r="BE24" s="182">
        <f>SUM(BE17:BE23)</f>
        <v>0</v>
      </c>
    </row>
    <row r="25" spans="1:104">
      <c r="A25" s="160" t="s">
        <v>72</v>
      </c>
      <c r="B25" s="161" t="s">
        <v>114</v>
      </c>
      <c r="C25" s="162" t="s">
        <v>115</v>
      </c>
      <c r="D25" s="163"/>
      <c r="E25" s="164"/>
      <c r="F25" s="164"/>
      <c r="G25" s="165"/>
      <c r="H25" s="166"/>
      <c r="I25" s="166"/>
      <c r="O25" s="167">
        <v>1</v>
      </c>
    </row>
    <row r="26" spans="1:104">
      <c r="A26" s="168">
        <v>13</v>
      </c>
      <c r="B26" s="169" t="s">
        <v>116</v>
      </c>
      <c r="C26" s="170" t="s">
        <v>117</v>
      </c>
      <c r="D26" s="171" t="s">
        <v>118</v>
      </c>
      <c r="E26" s="172">
        <v>16</v>
      </c>
      <c r="F26" s="172">
        <v>0</v>
      </c>
      <c r="G26" s="173">
        <f t="shared" ref="G26:G33" si="6">E26*F26</f>
        <v>0</v>
      </c>
      <c r="O26" s="167">
        <v>2</v>
      </c>
      <c r="AA26" s="145">
        <v>1</v>
      </c>
      <c r="AB26" s="145">
        <v>7</v>
      </c>
      <c r="AC26" s="145">
        <v>7</v>
      </c>
      <c r="AZ26" s="145">
        <v>2</v>
      </c>
      <c r="BA26" s="145">
        <f t="shared" ref="BA26:BA33" si="7">IF(AZ26=1,G26,0)</f>
        <v>0</v>
      </c>
      <c r="BB26" s="145">
        <f t="shared" ref="BB26:BB33" si="8">IF(AZ26=2,G26,0)</f>
        <v>0</v>
      </c>
      <c r="BC26" s="145">
        <f t="shared" ref="BC26:BC33" si="9">IF(AZ26=3,G26,0)</f>
        <v>0</v>
      </c>
      <c r="BD26" s="145">
        <f t="shared" ref="BD26:BD33" si="10">IF(AZ26=4,G26,0)</f>
        <v>0</v>
      </c>
      <c r="BE26" s="145">
        <f t="shared" ref="BE26:BE33" si="11">IF(AZ26=5,G26,0)</f>
        <v>0</v>
      </c>
      <c r="CA26" s="174">
        <v>1</v>
      </c>
      <c r="CB26" s="174">
        <v>7</v>
      </c>
      <c r="CZ26" s="145">
        <v>0</v>
      </c>
    </row>
    <row r="27" spans="1:104">
      <c r="A27" s="168">
        <v>14</v>
      </c>
      <c r="B27" s="169" t="s">
        <v>119</v>
      </c>
      <c r="C27" s="170" t="s">
        <v>120</v>
      </c>
      <c r="D27" s="171" t="s">
        <v>121</v>
      </c>
      <c r="E27" s="172">
        <v>1</v>
      </c>
      <c r="F27" s="172">
        <v>0</v>
      </c>
      <c r="G27" s="173">
        <f t="shared" si="6"/>
        <v>0</v>
      </c>
      <c r="O27" s="167">
        <v>2</v>
      </c>
      <c r="AA27" s="145">
        <v>1</v>
      </c>
      <c r="AB27" s="145">
        <v>7</v>
      </c>
      <c r="AC27" s="145">
        <v>7</v>
      </c>
      <c r="AZ27" s="145">
        <v>2</v>
      </c>
      <c r="BA27" s="145">
        <f t="shared" si="7"/>
        <v>0</v>
      </c>
      <c r="BB27" s="145">
        <f t="shared" si="8"/>
        <v>0</v>
      </c>
      <c r="BC27" s="145">
        <f t="shared" si="9"/>
        <v>0</v>
      </c>
      <c r="BD27" s="145">
        <f t="shared" si="10"/>
        <v>0</v>
      </c>
      <c r="BE27" s="145">
        <f t="shared" si="11"/>
        <v>0</v>
      </c>
      <c r="CA27" s="174">
        <v>1</v>
      </c>
      <c r="CB27" s="174">
        <v>7</v>
      </c>
      <c r="CZ27" s="145">
        <v>0</v>
      </c>
    </row>
    <row r="28" spans="1:104">
      <c r="A28" s="168">
        <v>15</v>
      </c>
      <c r="B28" s="169" t="s">
        <v>122</v>
      </c>
      <c r="C28" s="170" t="s">
        <v>123</v>
      </c>
      <c r="D28" s="171" t="s">
        <v>85</v>
      </c>
      <c r="E28" s="172">
        <v>1</v>
      </c>
      <c r="F28" s="172">
        <v>0</v>
      </c>
      <c r="G28" s="173">
        <f t="shared" si="6"/>
        <v>0</v>
      </c>
      <c r="O28" s="167">
        <v>2</v>
      </c>
      <c r="AA28" s="145">
        <v>1</v>
      </c>
      <c r="AB28" s="145">
        <v>7</v>
      </c>
      <c r="AC28" s="145">
        <v>7</v>
      </c>
      <c r="AZ28" s="145">
        <v>2</v>
      </c>
      <c r="BA28" s="145">
        <f t="shared" si="7"/>
        <v>0</v>
      </c>
      <c r="BB28" s="145">
        <f t="shared" si="8"/>
        <v>0</v>
      </c>
      <c r="BC28" s="145">
        <f t="shared" si="9"/>
        <v>0</v>
      </c>
      <c r="BD28" s="145">
        <f t="shared" si="10"/>
        <v>0</v>
      </c>
      <c r="BE28" s="145">
        <f t="shared" si="11"/>
        <v>0</v>
      </c>
      <c r="CA28" s="174">
        <v>1</v>
      </c>
      <c r="CB28" s="174">
        <v>7</v>
      </c>
      <c r="CZ28" s="145">
        <v>1.9429999999999802E-2</v>
      </c>
    </row>
    <row r="29" spans="1:104">
      <c r="A29" s="168">
        <v>16</v>
      </c>
      <c r="B29" s="169" t="s">
        <v>124</v>
      </c>
      <c r="C29" s="170" t="s">
        <v>125</v>
      </c>
      <c r="D29" s="171" t="s">
        <v>85</v>
      </c>
      <c r="E29" s="172">
        <v>1</v>
      </c>
      <c r="F29" s="172">
        <v>0</v>
      </c>
      <c r="G29" s="173">
        <f t="shared" si="6"/>
        <v>0</v>
      </c>
      <c r="O29" s="167">
        <v>2</v>
      </c>
      <c r="AA29" s="145">
        <v>1</v>
      </c>
      <c r="AB29" s="145">
        <v>7</v>
      </c>
      <c r="AC29" s="145">
        <v>7</v>
      </c>
      <c r="AZ29" s="145">
        <v>2</v>
      </c>
      <c r="BA29" s="145">
        <f t="shared" si="7"/>
        <v>0</v>
      </c>
      <c r="BB29" s="145">
        <f t="shared" si="8"/>
        <v>0</v>
      </c>
      <c r="BC29" s="145">
        <f t="shared" si="9"/>
        <v>0</v>
      </c>
      <c r="BD29" s="145">
        <f t="shared" si="10"/>
        <v>0</v>
      </c>
      <c r="BE29" s="145">
        <f t="shared" si="11"/>
        <v>0</v>
      </c>
      <c r="CA29" s="174">
        <v>1</v>
      </c>
      <c r="CB29" s="174">
        <v>7</v>
      </c>
      <c r="CZ29" s="145">
        <v>2.9149999999987099E-2</v>
      </c>
    </row>
    <row r="30" spans="1:104">
      <c r="A30" s="168">
        <v>17</v>
      </c>
      <c r="B30" s="169" t="s">
        <v>126</v>
      </c>
      <c r="C30" s="170" t="s">
        <v>127</v>
      </c>
      <c r="D30" s="171" t="s">
        <v>85</v>
      </c>
      <c r="E30" s="172">
        <v>60</v>
      </c>
      <c r="F30" s="172">
        <v>0</v>
      </c>
      <c r="G30" s="173">
        <f t="shared" si="6"/>
        <v>0</v>
      </c>
      <c r="O30" s="167">
        <v>2</v>
      </c>
      <c r="AA30" s="145">
        <v>1</v>
      </c>
      <c r="AB30" s="145">
        <v>0</v>
      </c>
      <c r="AC30" s="145">
        <v>0</v>
      </c>
      <c r="AZ30" s="145">
        <v>2</v>
      </c>
      <c r="BA30" s="145">
        <f t="shared" si="7"/>
        <v>0</v>
      </c>
      <c r="BB30" s="145">
        <f t="shared" si="8"/>
        <v>0</v>
      </c>
      <c r="BC30" s="145">
        <f t="shared" si="9"/>
        <v>0</v>
      </c>
      <c r="BD30" s="145">
        <f t="shared" si="10"/>
        <v>0</v>
      </c>
      <c r="BE30" s="145">
        <f t="shared" si="11"/>
        <v>0</v>
      </c>
      <c r="CA30" s="174">
        <v>1</v>
      </c>
      <c r="CB30" s="174">
        <v>0</v>
      </c>
      <c r="CZ30" s="145">
        <v>0</v>
      </c>
    </row>
    <row r="31" spans="1:104">
      <c r="A31" s="168">
        <v>18</v>
      </c>
      <c r="B31" s="169" t="s">
        <v>128</v>
      </c>
      <c r="C31" s="170" t="s">
        <v>129</v>
      </c>
      <c r="D31" s="171" t="s">
        <v>85</v>
      </c>
      <c r="E31" s="172">
        <v>13</v>
      </c>
      <c r="F31" s="172">
        <v>0</v>
      </c>
      <c r="G31" s="173">
        <f t="shared" si="6"/>
        <v>0</v>
      </c>
      <c r="O31" s="167">
        <v>2</v>
      </c>
      <c r="AA31" s="145">
        <v>1</v>
      </c>
      <c r="AB31" s="145">
        <v>7</v>
      </c>
      <c r="AC31" s="145">
        <v>7</v>
      </c>
      <c r="AZ31" s="145">
        <v>2</v>
      </c>
      <c r="BA31" s="145">
        <f t="shared" si="7"/>
        <v>0</v>
      </c>
      <c r="BB31" s="145">
        <f t="shared" si="8"/>
        <v>0</v>
      </c>
      <c r="BC31" s="145">
        <f t="shared" si="9"/>
        <v>0</v>
      </c>
      <c r="BD31" s="145">
        <f t="shared" si="10"/>
        <v>0</v>
      </c>
      <c r="BE31" s="145">
        <f t="shared" si="11"/>
        <v>0</v>
      </c>
      <c r="CA31" s="174">
        <v>1</v>
      </c>
      <c r="CB31" s="174">
        <v>7</v>
      </c>
      <c r="CZ31" s="145">
        <v>0</v>
      </c>
    </row>
    <row r="32" spans="1:104">
      <c r="A32" s="168">
        <v>19</v>
      </c>
      <c r="B32" s="169" t="s">
        <v>130</v>
      </c>
      <c r="C32" s="170" t="s">
        <v>131</v>
      </c>
      <c r="D32" s="171" t="s">
        <v>85</v>
      </c>
      <c r="E32" s="172">
        <v>80</v>
      </c>
      <c r="F32" s="172">
        <v>0</v>
      </c>
      <c r="G32" s="173">
        <f t="shared" si="6"/>
        <v>0</v>
      </c>
      <c r="O32" s="167">
        <v>2</v>
      </c>
      <c r="AA32" s="145">
        <v>1</v>
      </c>
      <c r="AB32" s="145">
        <v>7</v>
      </c>
      <c r="AC32" s="145">
        <v>7</v>
      </c>
      <c r="AZ32" s="145">
        <v>2</v>
      </c>
      <c r="BA32" s="145">
        <f t="shared" si="7"/>
        <v>0</v>
      </c>
      <c r="BB32" s="145">
        <f t="shared" si="8"/>
        <v>0</v>
      </c>
      <c r="BC32" s="145">
        <f t="shared" si="9"/>
        <v>0</v>
      </c>
      <c r="BD32" s="145">
        <f t="shared" si="10"/>
        <v>0</v>
      </c>
      <c r="BE32" s="145">
        <f t="shared" si="11"/>
        <v>0</v>
      </c>
      <c r="CA32" s="174">
        <v>1</v>
      </c>
      <c r="CB32" s="174">
        <v>7</v>
      </c>
      <c r="CZ32" s="145">
        <v>9.9999999999961197E-6</v>
      </c>
    </row>
    <row r="33" spans="1:104">
      <c r="A33" s="168">
        <v>20</v>
      </c>
      <c r="B33" s="169" t="s">
        <v>132</v>
      </c>
      <c r="C33" s="170" t="s">
        <v>133</v>
      </c>
      <c r="D33" s="171" t="s">
        <v>99</v>
      </c>
      <c r="E33" s="172">
        <v>4.9379999999986698E-2</v>
      </c>
      <c r="F33" s="172">
        <v>0</v>
      </c>
      <c r="G33" s="173">
        <f t="shared" si="6"/>
        <v>0</v>
      </c>
      <c r="O33" s="167">
        <v>2</v>
      </c>
      <c r="AA33" s="145">
        <v>7</v>
      </c>
      <c r="AB33" s="145">
        <v>1001</v>
      </c>
      <c r="AC33" s="145">
        <v>5</v>
      </c>
      <c r="AZ33" s="145">
        <v>2</v>
      </c>
      <c r="BA33" s="145">
        <f t="shared" si="7"/>
        <v>0</v>
      </c>
      <c r="BB33" s="145">
        <f t="shared" si="8"/>
        <v>0</v>
      </c>
      <c r="BC33" s="145">
        <f t="shared" si="9"/>
        <v>0</v>
      </c>
      <c r="BD33" s="145">
        <f t="shared" si="10"/>
        <v>0</v>
      </c>
      <c r="BE33" s="145">
        <f t="shared" si="11"/>
        <v>0</v>
      </c>
      <c r="CA33" s="174">
        <v>7</v>
      </c>
      <c r="CB33" s="174">
        <v>1001</v>
      </c>
      <c r="CZ33" s="145">
        <v>0</v>
      </c>
    </row>
    <row r="34" spans="1:104">
      <c r="A34" s="175"/>
      <c r="B34" s="176" t="s">
        <v>73</v>
      </c>
      <c r="C34" s="177" t="str">
        <f>CONCATENATE(B25," ",C25)</f>
        <v>735 Otopná tělesa</v>
      </c>
      <c r="D34" s="178"/>
      <c r="E34" s="179"/>
      <c r="F34" s="180"/>
      <c r="G34" s="181">
        <f>SUM(G25:G33)</f>
        <v>0</v>
      </c>
      <c r="O34" s="167">
        <v>4</v>
      </c>
      <c r="BA34" s="182">
        <f>SUM(BA25:BA33)</f>
        <v>0</v>
      </c>
      <c r="BB34" s="182">
        <f>SUM(BB25:BB33)</f>
        <v>0</v>
      </c>
      <c r="BC34" s="182">
        <f>SUM(BC25:BC33)</f>
        <v>0</v>
      </c>
      <c r="BD34" s="182">
        <f>SUM(BD25:BD33)</f>
        <v>0</v>
      </c>
      <c r="BE34" s="182">
        <f>SUM(BE25:BE33)</f>
        <v>0</v>
      </c>
    </row>
    <row r="35" spans="1:104">
      <c r="A35" s="160" t="s">
        <v>72</v>
      </c>
      <c r="B35" s="161" t="s">
        <v>134</v>
      </c>
      <c r="C35" s="162" t="s">
        <v>135</v>
      </c>
      <c r="D35" s="163"/>
      <c r="E35" s="164"/>
      <c r="F35" s="164"/>
      <c r="G35" s="165"/>
      <c r="H35" s="166"/>
      <c r="I35" s="166"/>
      <c r="O35" s="167">
        <v>1</v>
      </c>
    </row>
    <row r="36" spans="1:104">
      <c r="A36" s="168">
        <v>21</v>
      </c>
      <c r="B36" s="169" t="s">
        <v>136</v>
      </c>
      <c r="C36" s="170" t="s">
        <v>137</v>
      </c>
      <c r="D36" s="171" t="s">
        <v>85</v>
      </c>
      <c r="E36" s="172">
        <v>16</v>
      </c>
      <c r="F36" s="172">
        <v>0</v>
      </c>
      <c r="G36" s="173">
        <f>E36*F36</f>
        <v>0</v>
      </c>
      <c r="O36" s="167">
        <v>2</v>
      </c>
      <c r="AA36" s="145">
        <v>1</v>
      </c>
      <c r="AB36" s="145">
        <v>7</v>
      </c>
      <c r="AC36" s="145">
        <v>7</v>
      </c>
      <c r="AZ36" s="145">
        <v>2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74">
        <v>1</v>
      </c>
      <c r="CB36" s="174">
        <v>7</v>
      </c>
      <c r="CZ36" s="145">
        <v>9.3000000000031903E-4</v>
      </c>
    </row>
    <row r="37" spans="1:104">
      <c r="A37" s="175"/>
      <c r="B37" s="176" t="s">
        <v>73</v>
      </c>
      <c r="C37" s="177" t="str">
        <f>CONCATENATE(B35," ",C35)</f>
        <v>767 Konstrukce zámečnické</v>
      </c>
      <c r="D37" s="178"/>
      <c r="E37" s="179"/>
      <c r="F37" s="180"/>
      <c r="G37" s="181">
        <f>SUM(G35:G36)</f>
        <v>0</v>
      </c>
      <c r="O37" s="167">
        <v>4</v>
      </c>
      <c r="BA37" s="182">
        <f>SUM(BA35:BA36)</f>
        <v>0</v>
      </c>
      <c r="BB37" s="182">
        <f>SUM(BB35:BB36)</f>
        <v>0</v>
      </c>
      <c r="BC37" s="182">
        <f>SUM(BC35:BC36)</f>
        <v>0</v>
      </c>
      <c r="BD37" s="182">
        <f>SUM(BD35:BD36)</f>
        <v>0</v>
      </c>
      <c r="BE37" s="182">
        <f>SUM(BE35:BE36)</f>
        <v>0</v>
      </c>
    </row>
    <row r="38" spans="1:104">
      <c r="A38" s="160" t="s">
        <v>72</v>
      </c>
      <c r="B38" s="161" t="s">
        <v>138</v>
      </c>
      <c r="C38" s="162" t="s">
        <v>139</v>
      </c>
      <c r="D38" s="163"/>
      <c r="E38" s="164"/>
      <c r="F38" s="164"/>
      <c r="G38" s="165"/>
      <c r="H38" s="166"/>
      <c r="I38" s="166"/>
      <c r="O38" s="167">
        <v>1</v>
      </c>
    </row>
    <row r="39" spans="1:104">
      <c r="A39" s="168">
        <v>22</v>
      </c>
      <c r="B39" s="169" t="s">
        <v>140</v>
      </c>
      <c r="C39" s="170" t="s">
        <v>141</v>
      </c>
      <c r="D39" s="171" t="s">
        <v>118</v>
      </c>
      <c r="E39" s="172">
        <v>12.8</v>
      </c>
      <c r="F39" s="172">
        <v>0</v>
      </c>
      <c r="G39" s="173">
        <f>E39*F39</f>
        <v>0</v>
      </c>
      <c r="O39" s="167">
        <v>2</v>
      </c>
      <c r="AA39" s="145">
        <v>1</v>
      </c>
      <c r="AB39" s="145">
        <v>7</v>
      </c>
      <c r="AC39" s="145">
        <v>7</v>
      </c>
      <c r="AZ39" s="145">
        <v>2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</v>
      </c>
      <c r="CB39" s="174">
        <v>7</v>
      </c>
      <c r="CZ39" s="145">
        <v>7.0000000000014495E-4</v>
      </c>
    </row>
    <row r="40" spans="1:104">
      <c r="A40" s="168">
        <v>23</v>
      </c>
      <c r="B40" s="169" t="s">
        <v>142</v>
      </c>
      <c r="C40" s="170" t="s">
        <v>143</v>
      </c>
      <c r="D40" s="171" t="s">
        <v>90</v>
      </c>
      <c r="E40" s="172">
        <v>160</v>
      </c>
      <c r="F40" s="172">
        <v>0</v>
      </c>
      <c r="G40" s="173">
        <f>E40*F40</f>
        <v>0</v>
      </c>
      <c r="O40" s="167">
        <v>2</v>
      </c>
      <c r="AA40" s="145">
        <v>1</v>
      </c>
      <c r="AB40" s="145">
        <v>7</v>
      </c>
      <c r="AC40" s="145">
        <v>7</v>
      </c>
      <c r="AZ40" s="145">
        <v>2</v>
      </c>
      <c r="BA40" s="145">
        <f>IF(AZ40=1,G40,0)</f>
        <v>0</v>
      </c>
      <c r="BB40" s="145">
        <f>IF(AZ40=2,G40,0)</f>
        <v>0</v>
      </c>
      <c r="BC40" s="145">
        <f>IF(AZ40=3,G40,0)</f>
        <v>0</v>
      </c>
      <c r="BD40" s="145">
        <f>IF(AZ40=4,G40,0)</f>
        <v>0</v>
      </c>
      <c r="BE40" s="145">
        <f>IF(AZ40=5,G40,0)</f>
        <v>0</v>
      </c>
      <c r="CA40" s="174">
        <v>1</v>
      </c>
      <c r="CB40" s="174">
        <v>7</v>
      </c>
      <c r="CZ40" s="145">
        <v>9.0000000000034497E-5</v>
      </c>
    </row>
    <row r="41" spans="1:104">
      <c r="A41" s="168">
        <v>24</v>
      </c>
      <c r="B41" s="169" t="s">
        <v>144</v>
      </c>
      <c r="C41" s="170" t="s">
        <v>145</v>
      </c>
      <c r="D41" s="171" t="s">
        <v>118</v>
      </c>
      <c r="E41" s="172">
        <v>12.8</v>
      </c>
      <c r="F41" s="172">
        <v>0</v>
      </c>
      <c r="G41" s="173">
        <f>E41*F41</f>
        <v>0</v>
      </c>
      <c r="O41" s="167">
        <v>2</v>
      </c>
      <c r="AA41" s="145">
        <v>1</v>
      </c>
      <c r="AB41" s="145">
        <v>7</v>
      </c>
      <c r="AC41" s="145">
        <v>7</v>
      </c>
      <c r="AZ41" s="145">
        <v>2</v>
      </c>
      <c r="BA41" s="145">
        <f>IF(AZ41=1,G41,0)</f>
        <v>0</v>
      </c>
      <c r="BB41" s="145">
        <f>IF(AZ41=2,G41,0)</f>
        <v>0</v>
      </c>
      <c r="BC41" s="145">
        <f>IF(AZ41=3,G41,0)</f>
        <v>0</v>
      </c>
      <c r="BD41" s="145">
        <f>IF(AZ41=4,G41,0)</f>
        <v>0</v>
      </c>
      <c r="BE41" s="145">
        <f>IF(AZ41=5,G41,0)</f>
        <v>0</v>
      </c>
      <c r="CA41" s="174">
        <v>1</v>
      </c>
      <c r="CB41" s="174">
        <v>7</v>
      </c>
      <c r="CZ41" s="145">
        <v>7.0000000000014495E-5</v>
      </c>
    </row>
    <row r="42" spans="1:104">
      <c r="A42" s="175"/>
      <c r="B42" s="176" t="s">
        <v>73</v>
      </c>
      <c r="C42" s="177" t="str">
        <f>CONCATENATE(B38," ",C38)</f>
        <v>783 Nátěry</v>
      </c>
      <c r="D42" s="178"/>
      <c r="E42" s="179"/>
      <c r="F42" s="180"/>
      <c r="G42" s="181">
        <f>SUM(G38:G41)</f>
        <v>0</v>
      </c>
      <c r="O42" s="167">
        <v>4</v>
      </c>
      <c r="BA42" s="182">
        <f>SUM(BA38:BA41)</f>
        <v>0</v>
      </c>
      <c r="BB42" s="182">
        <f>SUM(BB38:BB41)</f>
        <v>0</v>
      </c>
      <c r="BC42" s="182">
        <f>SUM(BC38:BC41)</f>
        <v>0</v>
      </c>
      <c r="BD42" s="182">
        <f>SUM(BD38:BD41)</f>
        <v>0</v>
      </c>
      <c r="BE42" s="182">
        <f>SUM(BE38:BE41)</f>
        <v>0</v>
      </c>
    </row>
    <row r="43" spans="1:104">
      <c r="A43" s="160" t="s">
        <v>72</v>
      </c>
      <c r="B43" s="161" t="s">
        <v>146</v>
      </c>
      <c r="C43" s="162" t="s">
        <v>147</v>
      </c>
      <c r="D43" s="163"/>
      <c r="E43" s="164"/>
      <c r="F43" s="164"/>
      <c r="G43" s="165"/>
      <c r="H43" s="166"/>
      <c r="I43" s="166"/>
      <c r="O43" s="167">
        <v>1</v>
      </c>
    </row>
    <row r="44" spans="1:104">
      <c r="A44" s="168">
        <v>25</v>
      </c>
      <c r="B44" s="169" t="s">
        <v>148</v>
      </c>
      <c r="C44" s="170" t="s">
        <v>149</v>
      </c>
      <c r="D44" s="171" t="s">
        <v>99</v>
      </c>
      <c r="E44" s="172">
        <v>0.99939999999983098</v>
      </c>
      <c r="F44" s="172">
        <v>0</v>
      </c>
      <c r="G44" s="173">
        <f t="shared" ref="G44:G51" si="12">E44*F44</f>
        <v>0</v>
      </c>
      <c r="O44" s="167">
        <v>2</v>
      </c>
      <c r="AA44" s="145">
        <v>8</v>
      </c>
      <c r="AB44" s="145">
        <v>1</v>
      </c>
      <c r="AC44" s="145">
        <v>3</v>
      </c>
      <c r="AZ44" s="145">
        <v>1</v>
      </c>
      <c r="BA44" s="145">
        <f t="shared" ref="BA44:BA51" si="13">IF(AZ44=1,G44,0)</f>
        <v>0</v>
      </c>
      <c r="BB44" s="145">
        <f t="shared" ref="BB44:BB51" si="14">IF(AZ44=2,G44,0)</f>
        <v>0</v>
      </c>
      <c r="BC44" s="145">
        <f t="shared" ref="BC44:BC51" si="15">IF(AZ44=3,G44,0)</f>
        <v>0</v>
      </c>
      <c r="BD44" s="145">
        <f t="shared" ref="BD44:BD51" si="16">IF(AZ44=4,G44,0)</f>
        <v>0</v>
      </c>
      <c r="BE44" s="145">
        <f t="shared" ref="BE44:BE51" si="17">IF(AZ44=5,G44,0)</f>
        <v>0</v>
      </c>
      <c r="CA44" s="174">
        <v>8</v>
      </c>
      <c r="CB44" s="174">
        <v>1</v>
      </c>
      <c r="CZ44" s="145">
        <v>0</v>
      </c>
    </row>
    <row r="45" spans="1:104">
      <c r="A45" s="168">
        <v>26</v>
      </c>
      <c r="B45" s="169" t="s">
        <v>150</v>
      </c>
      <c r="C45" s="170" t="s">
        <v>151</v>
      </c>
      <c r="D45" s="171" t="s">
        <v>99</v>
      </c>
      <c r="E45" s="172">
        <v>0.99939999999983098</v>
      </c>
      <c r="F45" s="172">
        <v>0</v>
      </c>
      <c r="G45" s="173">
        <f t="shared" si="12"/>
        <v>0</v>
      </c>
      <c r="O45" s="167">
        <v>2</v>
      </c>
      <c r="AA45" s="145">
        <v>8</v>
      </c>
      <c r="AB45" s="145">
        <v>0</v>
      </c>
      <c r="AC45" s="145">
        <v>3</v>
      </c>
      <c r="AZ45" s="145">
        <v>1</v>
      </c>
      <c r="BA45" s="145">
        <f t="shared" si="13"/>
        <v>0</v>
      </c>
      <c r="BB45" s="145">
        <f t="shared" si="14"/>
        <v>0</v>
      </c>
      <c r="BC45" s="145">
        <f t="shared" si="15"/>
        <v>0</v>
      </c>
      <c r="BD45" s="145">
        <f t="shared" si="16"/>
        <v>0</v>
      </c>
      <c r="BE45" s="145">
        <f t="shared" si="17"/>
        <v>0</v>
      </c>
      <c r="CA45" s="174">
        <v>8</v>
      </c>
      <c r="CB45" s="174">
        <v>0</v>
      </c>
      <c r="CZ45" s="145">
        <v>0</v>
      </c>
    </row>
    <row r="46" spans="1:104">
      <c r="A46" s="168">
        <v>27</v>
      </c>
      <c r="B46" s="169" t="s">
        <v>152</v>
      </c>
      <c r="C46" s="170" t="s">
        <v>153</v>
      </c>
      <c r="D46" s="171" t="s">
        <v>99</v>
      </c>
      <c r="E46" s="172">
        <v>0.99939999999983098</v>
      </c>
      <c r="F46" s="172">
        <v>0</v>
      </c>
      <c r="G46" s="173">
        <f t="shared" si="12"/>
        <v>0</v>
      </c>
      <c r="O46" s="167">
        <v>2</v>
      </c>
      <c r="AA46" s="145">
        <v>8</v>
      </c>
      <c r="AB46" s="145">
        <v>0</v>
      </c>
      <c r="AC46" s="145">
        <v>3</v>
      </c>
      <c r="AZ46" s="145">
        <v>1</v>
      </c>
      <c r="BA46" s="145">
        <f t="shared" si="13"/>
        <v>0</v>
      </c>
      <c r="BB46" s="145">
        <f t="shared" si="14"/>
        <v>0</v>
      </c>
      <c r="BC46" s="145">
        <f t="shared" si="15"/>
        <v>0</v>
      </c>
      <c r="BD46" s="145">
        <f t="shared" si="16"/>
        <v>0</v>
      </c>
      <c r="BE46" s="145">
        <f t="shared" si="17"/>
        <v>0</v>
      </c>
      <c r="CA46" s="174">
        <v>8</v>
      </c>
      <c r="CB46" s="174">
        <v>0</v>
      </c>
      <c r="CZ46" s="145">
        <v>0</v>
      </c>
    </row>
    <row r="47" spans="1:104">
      <c r="A47" s="168">
        <v>28</v>
      </c>
      <c r="B47" s="169" t="s">
        <v>154</v>
      </c>
      <c r="C47" s="170" t="s">
        <v>155</v>
      </c>
      <c r="D47" s="171" t="s">
        <v>99</v>
      </c>
      <c r="E47" s="172">
        <v>0.99939999999983098</v>
      </c>
      <c r="F47" s="172">
        <v>0</v>
      </c>
      <c r="G47" s="173">
        <f t="shared" si="12"/>
        <v>0</v>
      </c>
      <c r="O47" s="167">
        <v>2</v>
      </c>
      <c r="AA47" s="145">
        <v>8</v>
      </c>
      <c r="AB47" s="145">
        <v>0</v>
      </c>
      <c r="AC47" s="145">
        <v>3</v>
      </c>
      <c r="AZ47" s="145">
        <v>1</v>
      </c>
      <c r="BA47" s="145">
        <f t="shared" si="13"/>
        <v>0</v>
      </c>
      <c r="BB47" s="145">
        <f t="shared" si="14"/>
        <v>0</v>
      </c>
      <c r="BC47" s="145">
        <f t="shared" si="15"/>
        <v>0</v>
      </c>
      <c r="BD47" s="145">
        <f t="shared" si="16"/>
        <v>0</v>
      </c>
      <c r="BE47" s="145">
        <f t="shared" si="17"/>
        <v>0</v>
      </c>
      <c r="CA47" s="174">
        <v>8</v>
      </c>
      <c r="CB47" s="174">
        <v>0</v>
      </c>
      <c r="CZ47" s="145">
        <v>0</v>
      </c>
    </row>
    <row r="48" spans="1:104">
      <c r="A48" s="168">
        <v>29</v>
      </c>
      <c r="B48" s="169" t="s">
        <v>156</v>
      </c>
      <c r="C48" s="170" t="s">
        <v>157</v>
      </c>
      <c r="D48" s="171" t="s">
        <v>99</v>
      </c>
      <c r="E48" s="172">
        <v>0.99939999999983098</v>
      </c>
      <c r="F48" s="172">
        <v>0</v>
      </c>
      <c r="G48" s="173">
        <f t="shared" si="12"/>
        <v>0</v>
      </c>
      <c r="O48" s="167">
        <v>2</v>
      </c>
      <c r="AA48" s="145">
        <v>8</v>
      </c>
      <c r="AB48" s="145">
        <v>0</v>
      </c>
      <c r="AC48" s="145">
        <v>3</v>
      </c>
      <c r="AZ48" s="145">
        <v>1</v>
      </c>
      <c r="BA48" s="145">
        <f t="shared" si="13"/>
        <v>0</v>
      </c>
      <c r="BB48" s="145">
        <f t="shared" si="14"/>
        <v>0</v>
      </c>
      <c r="BC48" s="145">
        <f t="shared" si="15"/>
        <v>0</v>
      </c>
      <c r="BD48" s="145">
        <f t="shared" si="16"/>
        <v>0</v>
      </c>
      <c r="BE48" s="145">
        <f t="shared" si="17"/>
        <v>0</v>
      </c>
      <c r="CA48" s="174">
        <v>8</v>
      </c>
      <c r="CB48" s="174">
        <v>0</v>
      </c>
      <c r="CZ48" s="145">
        <v>0</v>
      </c>
    </row>
    <row r="49" spans="1:104">
      <c r="A49" s="168">
        <v>30</v>
      </c>
      <c r="B49" s="169" t="s">
        <v>158</v>
      </c>
      <c r="C49" s="170" t="s">
        <v>159</v>
      </c>
      <c r="D49" s="171" t="s">
        <v>99</v>
      </c>
      <c r="E49" s="172">
        <v>0.99939999999983098</v>
      </c>
      <c r="F49" s="172">
        <v>0</v>
      </c>
      <c r="G49" s="173">
        <f t="shared" si="12"/>
        <v>0</v>
      </c>
      <c r="O49" s="167">
        <v>2</v>
      </c>
      <c r="AA49" s="145">
        <v>8</v>
      </c>
      <c r="AB49" s="145">
        <v>0</v>
      </c>
      <c r="AC49" s="145">
        <v>3</v>
      </c>
      <c r="AZ49" s="145">
        <v>1</v>
      </c>
      <c r="BA49" s="145">
        <f t="shared" si="13"/>
        <v>0</v>
      </c>
      <c r="BB49" s="145">
        <f t="shared" si="14"/>
        <v>0</v>
      </c>
      <c r="BC49" s="145">
        <f t="shared" si="15"/>
        <v>0</v>
      </c>
      <c r="BD49" s="145">
        <f t="shared" si="16"/>
        <v>0</v>
      </c>
      <c r="BE49" s="145">
        <f t="shared" si="17"/>
        <v>0</v>
      </c>
      <c r="CA49" s="174">
        <v>8</v>
      </c>
      <c r="CB49" s="174">
        <v>0</v>
      </c>
      <c r="CZ49" s="145">
        <v>0</v>
      </c>
    </row>
    <row r="50" spans="1:104">
      <c r="A50" s="168">
        <v>31</v>
      </c>
      <c r="B50" s="169" t="s">
        <v>160</v>
      </c>
      <c r="C50" s="170" t="s">
        <v>161</v>
      </c>
      <c r="D50" s="171" t="s">
        <v>99</v>
      </c>
      <c r="E50" s="172">
        <v>0.99939999999983098</v>
      </c>
      <c r="F50" s="172">
        <v>0</v>
      </c>
      <c r="G50" s="173">
        <f t="shared" si="12"/>
        <v>0</v>
      </c>
      <c r="O50" s="167">
        <v>2</v>
      </c>
      <c r="AA50" s="145">
        <v>8</v>
      </c>
      <c r="AB50" s="145">
        <v>0</v>
      </c>
      <c r="AC50" s="145">
        <v>3</v>
      </c>
      <c r="AZ50" s="145">
        <v>1</v>
      </c>
      <c r="BA50" s="145">
        <f t="shared" si="13"/>
        <v>0</v>
      </c>
      <c r="BB50" s="145">
        <f t="shared" si="14"/>
        <v>0</v>
      </c>
      <c r="BC50" s="145">
        <f t="shared" si="15"/>
        <v>0</v>
      </c>
      <c r="BD50" s="145">
        <f t="shared" si="16"/>
        <v>0</v>
      </c>
      <c r="BE50" s="145">
        <f t="shared" si="17"/>
        <v>0</v>
      </c>
      <c r="CA50" s="174">
        <v>8</v>
      </c>
      <c r="CB50" s="174">
        <v>0</v>
      </c>
      <c r="CZ50" s="145">
        <v>0</v>
      </c>
    </row>
    <row r="51" spans="1:104">
      <c r="A51" s="168">
        <v>32</v>
      </c>
      <c r="B51" s="169" t="s">
        <v>162</v>
      </c>
      <c r="C51" s="170" t="s">
        <v>163</v>
      </c>
      <c r="D51" s="171" t="s">
        <v>99</v>
      </c>
      <c r="E51" s="172">
        <v>0.99939999999983098</v>
      </c>
      <c r="F51" s="172">
        <v>0</v>
      </c>
      <c r="G51" s="173">
        <f t="shared" si="12"/>
        <v>0</v>
      </c>
      <c r="O51" s="167">
        <v>2</v>
      </c>
      <c r="AA51" s="145">
        <v>8</v>
      </c>
      <c r="AB51" s="145">
        <v>1</v>
      </c>
      <c r="AC51" s="145">
        <v>3</v>
      </c>
      <c r="AZ51" s="145">
        <v>1</v>
      </c>
      <c r="BA51" s="145">
        <f t="shared" si="13"/>
        <v>0</v>
      </c>
      <c r="BB51" s="145">
        <f t="shared" si="14"/>
        <v>0</v>
      </c>
      <c r="BC51" s="145">
        <f t="shared" si="15"/>
        <v>0</v>
      </c>
      <c r="BD51" s="145">
        <f t="shared" si="16"/>
        <v>0</v>
      </c>
      <c r="BE51" s="145">
        <f t="shared" si="17"/>
        <v>0</v>
      </c>
      <c r="CA51" s="174">
        <v>8</v>
      </c>
      <c r="CB51" s="174">
        <v>1</v>
      </c>
      <c r="CZ51" s="145">
        <v>0</v>
      </c>
    </row>
    <row r="52" spans="1:104">
      <c r="A52" s="175"/>
      <c r="B52" s="176" t="s">
        <v>73</v>
      </c>
      <c r="C52" s="177" t="str">
        <f>CONCATENATE(B43," ",C43)</f>
        <v>D96 Přesuny suti a vybouraných hmot</v>
      </c>
      <c r="D52" s="178"/>
      <c r="E52" s="179"/>
      <c r="F52" s="180"/>
      <c r="G52" s="181">
        <f>SUM(G43:G51)</f>
        <v>0</v>
      </c>
      <c r="O52" s="167">
        <v>4</v>
      </c>
      <c r="BA52" s="182">
        <f>SUM(BA43:BA51)</f>
        <v>0</v>
      </c>
      <c r="BB52" s="182">
        <f>SUM(BB43:BB51)</f>
        <v>0</v>
      </c>
      <c r="BC52" s="182">
        <f>SUM(BC43:BC51)</f>
        <v>0</v>
      </c>
      <c r="BD52" s="182">
        <f>SUM(BD43:BD51)</f>
        <v>0</v>
      </c>
      <c r="BE52" s="182">
        <f>SUM(BE43:BE51)</f>
        <v>0</v>
      </c>
    </row>
    <row r="53" spans="1:104">
      <c r="E53" s="145"/>
    </row>
    <row r="54" spans="1:104">
      <c r="E54" s="145"/>
    </row>
    <row r="55" spans="1:104">
      <c r="E55" s="145"/>
    </row>
    <row r="56" spans="1:104">
      <c r="E56" s="145"/>
    </row>
    <row r="57" spans="1:104">
      <c r="E57" s="145"/>
    </row>
    <row r="58" spans="1:104">
      <c r="E58" s="145"/>
    </row>
    <row r="59" spans="1:104">
      <c r="E59" s="145"/>
    </row>
    <row r="60" spans="1:104">
      <c r="E60" s="145"/>
    </row>
    <row r="61" spans="1:104">
      <c r="E61" s="145"/>
    </row>
    <row r="62" spans="1:104">
      <c r="E62" s="145"/>
    </row>
    <row r="63" spans="1:104">
      <c r="E63" s="145"/>
    </row>
    <row r="64" spans="1:104">
      <c r="E64" s="145"/>
    </row>
    <row r="65" spans="1:7">
      <c r="E65" s="145"/>
    </row>
    <row r="66" spans="1:7">
      <c r="E66" s="145"/>
    </row>
    <row r="67" spans="1:7">
      <c r="E67" s="145"/>
    </row>
    <row r="68" spans="1:7">
      <c r="E68" s="145"/>
    </row>
    <row r="69" spans="1:7">
      <c r="E69" s="145"/>
    </row>
    <row r="70" spans="1:7">
      <c r="E70" s="145"/>
    </row>
    <row r="71" spans="1:7">
      <c r="E71" s="145"/>
    </row>
    <row r="72" spans="1:7">
      <c r="E72" s="145"/>
    </row>
    <row r="73" spans="1:7">
      <c r="E73" s="145"/>
    </row>
    <row r="74" spans="1:7">
      <c r="E74" s="145"/>
    </row>
    <row r="75" spans="1:7">
      <c r="E75" s="145"/>
    </row>
    <row r="76" spans="1:7">
      <c r="A76" s="183"/>
      <c r="B76" s="183"/>
      <c r="C76" s="183"/>
      <c r="D76" s="183"/>
      <c r="E76" s="183"/>
      <c r="F76" s="183"/>
      <c r="G76" s="183"/>
    </row>
    <row r="77" spans="1:7">
      <c r="A77" s="183"/>
      <c r="B77" s="183"/>
      <c r="C77" s="183"/>
      <c r="D77" s="183"/>
      <c r="E77" s="183"/>
      <c r="F77" s="183"/>
      <c r="G77" s="183"/>
    </row>
    <row r="78" spans="1:7">
      <c r="A78" s="183"/>
      <c r="B78" s="183"/>
      <c r="C78" s="183"/>
      <c r="D78" s="183"/>
      <c r="E78" s="183"/>
      <c r="F78" s="183"/>
      <c r="G78" s="183"/>
    </row>
    <row r="79" spans="1:7">
      <c r="A79" s="183"/>
      <c r="B79" s="183"/>
      <c r="C79" s="183"/>
      <c r="D79" s="183"/>
      <c r="E79" s="183"/>
      <c r="F79" s="183"/>
      <c r="G79" s="183"/>
    </row>
    <row r="80" spans="1:7">
      <c r="E80" s="145"/>
    </row>
    <row r="81" spans="5:5">
      <c r="E81" s="145"/>
    </row>
    <row r="82" spans="5:5">
      <c r="E82" s="145"/>
    </row>
    <row r="83" spans="5:5">
      <c r="E83" s="145"/>
    </row>
    <row r="84" spans="5:5">
      <c r="E84" s="145"/>
    </row>
    <row r="85" spans="5:5">
      <c r="E85" s="145"/>
    </row>
    <row r="86" spans="5:5">
      <c r="E86" s="145"/>
    </row>
    <row r="87" spans="5:5">
      <c r="E87" s="145"/>
    </row>
    <row r="88" spans="5:5">
      <c r="E88" s="145"/>
    </row>
    <row r="89" spans="5:5">
      <c r="E89" s="145"/>
    </row>
    <row r="90" spans="5:5">
      <c r="E90" s="145"/>
    </row>
    <row r="91" spans="5:5">
      <c r="E91" s="145"/>
    </row>
    <row r="92" spans="5:5">
      <c r="E92" s="145"/>
    </row>
    <row r="93" spans="5:5">
      <c r="E93" s="145"/>
    </row>
    <row r="94" spans="5:5">
      <c r="E94" s="145"/>
    </row>
    <row r="95" spans="5:5">
      <c r="E95" s="145"/>
    </row>
    <row r="96" spans="5:5">
      <c r="E96" s="145"/>
    </row>
    <row r="97" spans="1:7">
      <c r="E97" s="145"/>
    </row>
    <row r="98" spans="1:7">
      <c r="E98" s="145"/>
    </row>
    <row r="99" spans="1:7">
      <c r="E99" s="145"/>
    </row>
    <row r="100" spans="1:7">
      <c r="E100" s="145"/>
    </row>
    <row r="101" spans="1:7">
      <c r="E101" s="145"/>
    </row>
    <row r="102" spans="1:7">
      <c r="E102" s="145"/>
    </row>
    <row r="103" spans="1:7">
      <c r="E103" s="145"/>
    </row>
    <row r="104" spans="1:7">
      <c r="E104" s="145"/>
    </row>
    <row r="105" spans="1:7">
      <c r="E105" s="145"/>
    </row>
    <row r="106" spans="1:7">
      <c r="E106" s="145"/>
    </row>
    <row r="107" spans="1:7">
      <c r="E107" s="145"/>
    </row>
    <row r="108" spans="1:7">
      <c r="E108" s="145"/>
    </row>
    <row r="109" spans="1:7">
      <c r="E109" s="145"/>
    </row>
    <row r="110" spans="1:7">
      <c r="E110" s="145"/>
    </row>
    <row r="111" spans="1:7">
      <c r="A111" s="184"/>
      <c r="B111" s="184"/>
    </row>
    <row r="112" spans="1:7">
      <c r="A112" s="183"/>
      <c r="B112" s="183"/>
      <c r="C112" s="186"/>
      <c r="D112" s="186"/>
      <c r="E112" s="187"/>
      <c r="F112" s="186"/>
      <c r="G112" s="188"/>
    </row>
    <row r="113" spans="1:7">
      <c r="A113" s="189"/>
      <c r="B113" s="189"/>
      <c r="C113" s="183"/>
      <c r="D113" s="183"/>
      <c r="E113" s="190"/>
      <c r="F113" s="183"/>
      <c r="G113" s="183"/>
    </row>
    <row r="114" spans="1:7">
      <c r="A114" s="183"/>
      <c r="B114" s="183"/>
      <c r="C114" s="183"/>
      <c r="D114" s="183"/>
      <c r="E114" s="190"/>
      <c r="F114" s="183"/>
      <c r="G114" s="183"/>
    </row>
    <row r="115" spans="1:7">
      <c r="A115" s="183"/>
      <c r="B115" s="183"/>
      <c r="C115" s="183"/>
      <c r="D115" s="183"/>
      <c r="E115" s="190"/>
      <c r="F115" s="183"/>
      <c r="G115" s="183"/>
    </row>
    <row r="116" spans="1:7">
      <c r="A116" s="183"/>
      <c r="B116" s="183"/>
      <c r="C116" s="183"/>
      <c r="D116" s="183"/>
      <c r="E116" s="190"/>
      <c r="F116" s="183"/>
      <c r="G116" s="183"/>
    </row>
    <row r="117" spans="1:7">
      <c r="A117" s="183"/>
      <c r="B117" s="183"/>
      <c r="C117" s="183"/>
      <c r="D117" s="183"/>
      <c r="E117" s="190"/>
      <c r="F117" s="183"/>
      <c r="G117" s="183"/>
    </row>
    <row r="118" spans="1:7">
      <c r="A118" s="183"/>
      <c r="B118" s="183"/>
      <c r="C118" s="183"/>
      <c r="D118" s="183"/>
      <c r="E118" s="190"/>
      <c r="F118" s="183"/>
      <c r="G118" s="183"/>
    </row>
    <row r="119" spans="1:7">
      <c r="A119" s="183"/>
      <c r="B119" s="183"/>
      <c r="C119" s="183"/>
      <c r="D119" s="183"/>
      <c r="E119" s="190"/>
      <c r="F119" s="183"/>
      <c r="G119" s="183"/>
    </row>
    <row r="120" spans="1:7">
      <c r="A120" s="183"/>
      <c r="B120" s="183"/>
      <c r="C120" s="183"/>
      <c r="D120" s="183"/>
      <c r="E120" s="190"/>
      <c r="F120" s="183"/>
      <c r="G120" s="183"/>
    </row>
    <row r="121" spans="1:7">
      <c r="A121" s="183"/>
      <c r="B121" s="183"/>
      <c r="C121" s="183"/>
      <c r="D121" s="183"/>
      <c r="E121" s="190"/>
      <c r="F121" s="183"/>
      <c r="G121" s="183"/>
    </row>
    <row r="122" spans="1:7">
      <c r="A122" s="183"/>
      <c r="B122" s="183"/>
      <c r="C122" s="183"/>
      <c r="D122" s="183"/>
      <c r="E122" s="190"/>
      <c r="F122" s="183"/>
      <c r="G122" s="183"/>
    </row>
    <row r="123" spans="1:7">
      <c r="A123" s="183"/>
      <c r="B123" s="183"/>
      <c r="C123" s="183"/>
      <c r="D123" s="183"/>
      <c r="E123" s="190"/>
      <c r="F123" s="183"/>
      <c r="G123" s="183"/>
    </row>
    <row r="124" spans="1:7">
      <c r="A124" s="183"/>
      <c r="B124" s="183"/>
      <c r="C124" s="183"/>
      <c r="D124" s="183"/>
      <c r="E124" s="190"/>
      <c r="F124" s="183"/>
      <c r="G124" s="183"/>
    </row>
    <row r="125" spans="1:7">
      <c r="A125" s="183"/>
      <c r="B125" s="183"/>
      <c r="C125" s="183"/>
      <c r="D125" s="183"/>
      <c r="E125" s="190"/>
      <c r="F125" s="183"/>
      <c r="G125" s="18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kalkulacka</dc:creator>
  <cp:lastModifiedBy>budzak</cp:lastModifiedBy>
  <dcterms:created xsi:type="dcterms:W3CDTF">2015-08-24T08:22:57Z</dcterms:created>
  <dcterms:modified xsi:type="dcterms:W3CDTF">2015-10-16T08:39:06Z</dcterms:modified>
</cp:coreProperties>
</file>